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3320" windowHeight="12480" activeTab="1"/>
  </bookViews>
  <sheets>
    <sheet name="Организатор-оператор" sheetId="1" r:id="rId1"/>
    <sheet name="Анкеты ОО" sheetId="2" r:id="rId2"/>
    <sheet name="Сводная таблица" sheetId="3" r:id="rId3"/>
    <sheet name="Рейтинг" sheetId="4" r:id="rId4"/>
    <sheet name="Данные ОО" sheetId="6" r:id="rId5"/>
  </sheets>
  <definedNames>
    <definedName name="_xlnm._FilterDatabase" localSheetId="2" hidden="1">'Сводная таблица'!$C$2:$X$28</definedName>
  </definedNames>
  <calcPr calcId="125725"/>
</workbook>
</file>

<file path=xl/calcChain.xml><?xml version="1.0" encoding="utf-8"?>
<calcChain xmlns="http://schemas.openxmlformats.org/spreadsheetml/2006/main">
  <c r="AP16" i="3"/>
  <c r="AO16"/>
  <c r="AN16"/>
  <c r="AU16" s="1"/>
  <c r="AM16"/>
  <c r="AL16"/>
  <c r="AT16" s="1"/>
  <c r="AK16"/>
  <c r="AJ16"/>
  <c r="AI16"/>
  <c r="AH16"/>
  <c r="AG16"/>
  <c r="AF16"/>
  <c r="AE16"/>
  <c r="AD16"/>
  <c r="AC16"/>
  <c r="AB16"/>
  <c r="AA16"/>
  <c r="X16"/>
  <c r="W16"/>
  <c r="V16"/>
  <c r="U16"/>
  <c r="S16"/>
  <c r="T16" s="1"/>
  <c r="U16" i="2"/>
  <c r="S16"/>
  <c r="T16" s="1"/>
  <c r="Q16" i="1"/>
  <c r="Z16" i="3" s="1"/>
  <c r="P16" i="1"/>
  <c r="Y16" i="3" s="1"/>
  <c r="N16" i="1"/>
  <c r="O16" s="1"/>
  <c r="N18"/>
  <c r="O18" s="1"/>
  <c r="P18"/>
  <c r="Q18"/>
  <c r="U4" i="2"/>
  <c r="U5"/>
  <c r="U6"/>
  <c r="U7"/>
  <c r="U8"/>
  <c r="U9"/>
  <c r="U10"/>
  <c r="U11"/>
  <c r="U12"/>
  <c r="U13"/>
  <c r="U14"/>
  <c r="U15"/>
  <c r="U17"/>
  <c r="U18"/>
  <c r="U19"/>
  <c r="U20"/>
  <c r="U21"/>
  <c r="U22"/>
  <c r="U23"/>
  <c r="U24"/>
  <c r="U25"/>
  <c r="U26"/>
  <c r="U3"/>
  <c r="AR16" i="3" l="1"/>
  <c r="AS16"/>
  <c r="AQ16"/>
  <c r="AL4" l="1"/>
  <c r="AM4"/>
  <c r="AN4"/>
  <c r="AO4"/>
  <c r="AP4"/>
  <c r="AL5"/>
  <c r="AM5"/>
  <c r="AN5"/>
  <c r="AO5"/>
  <c r="AP5"/>
  <c r="AL6"/>
  <c r="AM6"/>
  <c r="AN6"/>
  <c r="AO6"/>
  <c r="AP6"/>
  <c r="AL7"/>
  <c r="AM7"/>
  <c r="AN7"/>
  <c r="AO7"/>
  <c r="AP7"/>
  <c r="AL8"/>
  <c r="AT8" s="1"/>
  <c r="AM8"/>
  <c r="AN8"/>
  <c r="AO8"/>
  <c r="AP8"/>
  <c r="AL9"/>
  <c r="AM9"/>
  <c r="AN9"/>
  <c r="AO9"/>
  <c r="AP9"/>
  <c r="AL10"/>
  <c r="AM10"/>
  <c r="AN10"/>
  <c r="AO10"/>
  <c r="AP10"/>
  <c r="AL11"/>
  <c r="AM11"/>
  <c r="AN11"/>
  <c r="AO11"/>
  <c r="AP11"/>
  <c r="AL12"/>
  <c r="AT12" s="1"/>
  <c r="AM12"/>
  <c r="AN12"/>
  <c r="AO12"/>
  <c r="AP12"/>
  <c r="AL13"/>
  <c r="AM13"/>
  <c r="AN13"/>
  <c r="AO13"/>
  <c r="AP13"/>
  <c r="AL14"/>
  <c r="AM14"/>
  <c r="AN14"/>
  <c r="AO14"/>
  <c r="AP14"/>
  <c r="AL15"/>
  <c r="AM15"/>
  <c r="AN15"/>
  <c r="AO15"/>
  <c r="AP15"/>
  <c r="AL17"/>
  <c r="AT17" s="1"/>
  <c r="AM17"/>
  <c r="AN17"/>
  <c r="AO17"/>
  <c r="AP17"/>
  <c r="AL18"/>
  <c r="AM18"/>
  <c r="AN18"/>
  <c r="AO18"/>
  <c r="AP18"/>
  <c r="AL19"/>
  <c r="AM19"/>
  <c r="AN19"/>
  <c r="AO19"/>
  <c r="AP19"/>
  <c r="AL20"/>
  <c r="AM20"/>
  <c r="AN20"/>
  <c r="AO20"/>
  <c r="AP20"/>
  <c r="AL21"/>
  <c r="AT21" s="1"/>
  <c r="AM21"/>
  <c r="AN21"/>
  <c r="AO21"/>
  <c r="AP21"/>
  <c r="AL22"/>
  <c r="AM22"/>
  <c r="AN22"/>
  <c r="AO22"/>
  <c r="AP22"/>
  <c r="AL23"/>
  <c r="AM23"/>
  <c r="AN23"/>
  <c r="AO23"/>
  <c r="AP23"/>
  <c r="AL24"/>
  <c r="AM24"/>
  <c r="AN24"/>
  <c r="AO24"/>
  <c r="AP24"/>
  <c r="AL25"/>
  <c r="AM25"/>
  <c r="AN25"/>
  <c r="AO25"/>
  <c r="AP25"/>
  <c r="AL26"/>
  <c r="AM26"/>
  <c r="AN26"/>
  <c r="AO26"/>
  <c r="AP26"/>
  <c r="AM3"/>
  <c r="AN3"/>
  <c r="AO3"/>
  <c r="AP3"/>
  <c r="AL3"/>
  <c r="AT3" s="1"/>
  <c r="AA4"/>
  <c r="AB4"/>
  <c r="AC4"/>
  <c r="AD4"/>
  <c r="AE4"/>
  <c r="AF4"/>
  <c r="AG4"/>
  <c r="AH4"/>
  <c r="AI4"/>
  <c r="AJ4"/>
  <c r="AK4"/>
  <c r="AA5"/>
  <c r="AB5"/>
  <c r="AC5"/>
  <c r="AD5"/>
  <c r="AE5"/>
  <c r="AF5"/>
  <c r="AG5"/>
  <c r="AH5"/>
  <c r="AI5"/>
  <c r="AJ5"/>
  <c r="AK5"/>
  <c r="AA6"/>
  <c r="AB6"/>
  <c r="AC6"/>
  <c r="AD6"/>
  <c r="AE6"/>
  <c r="AF6"/>
  <c r="AG6"/>
  <c r="AH6"/>
  <c r="AI6"/>
  <c r="AJ6"/>
  <c r="AK6"/>
  <c r="AA7"/>
  <c r="AB7"/>
  <c r="AC7"/>
  <c r="AD7"/>
  <c r="AE7"/>
  <c r="AF7"/>
  <c r="AG7"/>
  <c r="AH7"/>
  <c r="AI7"/>
  <c r="AJ7"/>
  <c r="AK7"/>
  <c r="AA8"/>
  <c r="AB8"/>
  <c r="AC8"/>
  <c r="AD8"/>
  <c r="AE8"/>
  <c r="AF8"/>
  <c r="AG8"/>
  <c r="AH8"/>
  <c r="AI8"/>
  <c r="AJ8"/>
  <c r="AK8"/>
  <c r="AA9"/>
  <c r="AB9"/>
  <c r="AC9"/>
  <c r="AD9"/>
  <c r="AE9"/>
  <c r="AF9"/>
  <c r="AG9"/>
  <c r="AH9"/>
  <c r="AI9"/>
  <c r="AJ9"/>
  <c r="AK9"/>
  <c r="AA10"/>
  <c r="AB10"/>
  <c r="AC10"/>
  <c r="AD10"/>
  <c r="AE10"/>
  <c r="AF10"/>
  <c r="AG10"/>
  <c r="AH10"/>
  <c r="AI10"/>
  <c r="AJ10"/>
  <c r="AK10"/>
  <c r="AA11"/>
  <c r="AB11"/>
  <c r="AC11"/>
  <c r="AD11"/>
  <c r="AE11"/>
  <c r="AF11"/>
  <c r="AG11"/>
  <c r="AH11"/>
  <c r="AI11"/>
  <c r="AJ11"/>
  <c r="AK11"/>
  <c r="AA12"/>
  <c r="AB12"/>
  <c r="AC12"/>
  <c r="AD12"/>
  <c r="AE12"/>
  <c r="AF12"/>
  <c r="AG12"/>
  <c r="AH12"/>
  <c r="AI12"/>
  <c r="AJ12"/>
  <c r="AK12"/>
  <c r="AA13"/>
  <c r="AB13"/>
  <c r="AC13"/>
  <c r="AD13"/>
  <c r="AE13"/>
  <c r="AF13"/>
  <c r="AG13"/>
  <c r="AH13"/>
  <c r="AI13"/>
  <c r="AJ13"/>
  <c r="AK13"/>
  <c r="AA14"/>
  <c r="AB14"/>
  <c r="AC14"/>
  <c r="AD14"/>
  <c r="AE14"/>
  <c r="AF14"/>
  <c r="AG14"/>
  <c r="AH14"/>
  <c r="AI14"/>
  <c r="AJ14"/>
  <c r="AK14"/>
  <c r="AA15"/>
  <c r="AB15"/>
  <c r="AC15"/>
  <c r="AD15"/>
  <c r="AE15"/>
  <c r="AF15"/>
  <c r="AG15"/>
  <c r="AH15"/>
  <c r="AI15"/>
  <c r="AJ15"/>
  <c r="AK15"/>
  <c r="AA17"/>
  <c r="AB17"/>
  <c r="AC17"/>
  <c r="AD17"/>
  <c r="AE17"/>
  <c r="AF17"/>
  <c r="AG17"/>
  <c r="AH17"/>
  <c r="AI17"/>
  <c r="AJ17"/>
  <c r="AK17"/>
  <c r="AA18"/>
  <c r="AB18"/>
  <c r="AC18"/>
  <c r="AD18"/>
  <c r="AE18"/>
  <c r="AF18"/>
  <c r="AG18"/>
  <c r="AH18"/>
  <c r="AI18"/>
  <c r="AJ18"/>
  <c r="AK18"/>
  <c r="AA19"/>
  <c r="AB19"/>
  <c r="AC19"/>
  <c r="AD19"/>
  <c r="AE19"/>
  <c r="AF19"/>
  <c r="AG19"/>
  <c r="AH19"/>
  <c r="AI19"/>
  <c r="AJ19"/>
  <c r="AK19"/>
  <c r="AA20"/>
  <c r="AB20"/>
  <c r="AC20"/>
  <c r="AD20"/>
  <c r="AE20"/>
  <c r="AF20"/>
  <c r="AG20"/>
  <c r="AH20"/>
  <c r="AI20"/>
  <c r="AJ20"/>
  <c r="AK20"/>
  <c r="AA21"/>
  <c r="AB21"/>
  <c r="AC21"/>
  <c r="AD21"/>
  <c r="AE21"/>
  <c r="AF21"/>
  <c r="AG21"/>
  <c r="AH21"/>
  <c r="AI21"/>
  <c r="AJ21"/>
  <c r="AK21"/>
  <c r="AA22"/>
  <c r="AB22"/>
  <c r="AC22"/>
  <c r="AD22"/>
  <c r="AE22"/>
  <c r="AF22"/>
  <c r="AG22"/>
  <c r="AH22"/>
  <c r="AI22"/>
  <c r="AJ22"/>
  <c r="AK22"/>
  <c r="AA23"/>
  <c r="AB23"/>
  <c r="AC23"/>
  <c r="AD23"/>
  <c r="AE23"/>
  <c r="AF23"/>
  <c r="AG23"/>
  <c r="AH23"/>
  <c r="AI23"/>
  <c r="AJ23"/>
  <c r="AK23"/>
  <c r="AA24"/>
  <c r="AB24"/>
  <c r="AC24"/>
  <c r="AD24"/>
  <c r="AE24"/>
  <c r="AF24"/>
  <c r="AG24"/>
  <c r="AH24"/>
  <c r="AI24"/>
  <c r="AJ24"/>
  <c r="AK24"/>
  <c r="AA25"/>
  <c r="AB25"/>
  <c r="AC25"/>
  <c r="AD25"/>
  <c r="AE25"/>
  <c r="AF25"/>
  <c r="AG25"/>
  <c r="AH25"/>
  <c r="AI25"/>
  <c r="AJ25"/>
  <c r="AK25"/>
  <c r="AA26"/>
  <c r="AB26"/>
  <c r="AC26"/>
  <c r="AD26"/>
  <c r="AE26"/>
  <c r="AF26"/>
  <c r="AG26"/>
  <c r="AH26"/>
  <c r="AI26"/>
  <c r="AJ26"/>
  <c r="AK26"/>
  <c r="AB3"/>
  <c r="AC3"/>
  <c r="AD3"/>
  <c r="AE3"/>
  <c r="AF3"/>
  <c r="AG3"/>
  <c r="AH3"/>
  <c r="AI3"/>
  <c r="AJ3"/>
  <c r="AK3"/>
  <c r="AA3"/>
  <c r="Q4" i="1"/>
  <c r="Z4" i="3" s="1"/>
  <c r="Q5" i="1"/>
  <c r="Z5" i="3" s="1"/>
  <c r="Q6" i="1"/>
  <c r="Z6" i="3" s="1"/>
  <c r="Q7" i="1"/>
  <c r="Z7" i="3" s="1"/>
  <c r="Q8" i="1"/>
  <c r="Z8" i="3" s="1"/>
  <c r="Q9" i="1"/>
  <c r="Z9" i="3" s="1"/>
  <c r="Q10" i="1"/>
  <c r="Z10" i="3" s="1"/>
  <c r="Q11" i="1"/>
  <c r="Z11" i="3" s="1"/>
  <c r="Q12" i="1"/>
  <c r="Z12" i="3" s="1"/>
  <c r="Q13" i="1"/>
  <c r="Z13" i="3" s="1"/>
  <c r="Q14" i="1"/>
  <c r="Z14" i="3" s="1"/>
  <c r="Q15" i="1"/>
  <c r="Z15" i="3" s="1"/>
  <c r="Q17" i="1"/>
  <c r="Z17" i="3" s="1"/>
  <c r="Z18"/>
  <c r="Q19" i="1"/>
  <c r="Z19" i="3" s="1"/>
  <c r="Q20" i="1"/>
  <c r="Z20" i="3" s="1"/>
  <c r="Q21" i="1"/>
  <c r="Z21" i="3" s="1"/>
  <c r="Q22" i="1"/>
  <c r="Z22" i="3" s="1"/>
  <c r="Q23" i="1"/>
  <c r="Z23" i="3" s="1"/>
  <c r="Q24" i="1"/>
  <c r="Z24" i="3" s="1"/>
  <c r="Q25" i="1"/>
  <c r="Z25" i="3" s="1"/>
  <c r="Q26" i="1"/>
  <c r="Z26" i="3" s="1"/>
  <c r="P4" i="1"/>
  <c r="Y4" i="3" s="1"/>
  <c r="P5" i="1"/>
  <c r="Y5" i="3" s="1"/>
  <c r="P6" i="1"/>
  <c r="Y6" i="3" s="1"/>
  <c r="P7" i="1"/>
  <c r="Y7" i="3" s="1"/>
  <c r="P8" i="1"/>
  <c r="Y8" i="3" s="1"/>
  <c r="P9" i="1"/>
  <c r="Y9" i="3" s="1"/>
  <c r="P10" i="1"/>
  <c r="Y10" i="3" s="1"/>
  <c r="P11" i="1"/>
  <c r="Y11" i="3" s="1"/>
  <c r="P12" i="1"/>
  <c r="Y12" i="3" s="1"/>
  <c r="P13" i="1"/>
  <c r="Y13" i="3" s="1"/>
  <c r="P14" i="1"/>
  <c r="Y14" i="3" s="1"/>
  <c r="P15" i="1"/>
  <c r="Y15" i="3" s="1"/>
  <c r="P17" i="1"/>
  <c r="Y17" i="3" s="1"/>
  <c r="Y18"/>
  <c r="P19" i="1"/>
  <c r="Y19" i="3" s="1"/>
  <c r="P20" i="1"/>
  <c r="Y20" i="3" s="1"/>
  <c r="P21" i="1"/>
  <c r="Y21" i="3" s="1"/>
  <c r="P22" i="1"/>
  <c r="Y22" i="3" s="1"/>
  <c r="P23" i="1"/>
  <c r="Y23" i="3" s="1"/>
  <c r="P24" i="1"/>
  <c r="Y24" i="3" s="1"/>
  <c r="P25" i="1"/>
  <c r="Y25" i="3" s="1"/>
  <c r="P26" i="1"/>
  <c r="Y26" i="3" s="1"/>
  <c r="Q3" i="1"/>
  <c r="Z3" i="3" s="1"/>
  <c r="P3" i="1"/>
  <c r="S4" i="2"/>
  <c r="T4" s="1"/>
  <c r="S5"/>
  <c r="T5" s="1"/>
  <c r="S6"/>
  <c r="T6" s="1"/>
  <c r="S7"/>
  <c r="T7" s="1"/>
  <c r="S8"/>
  <c r="T8" s="1"/>
  <c r="S9"/>
  <c r="T9" s="1"/>
  <c r="S10"/>
  <c r="T10" s="1"/>
  <c r="S11"/>
  <c r="T11" s="1"/>
  <c r="S12"/>
  <c r="T12" s="1"/>
  <c r="S13"/>
  <c r="T13" s="1"/>
  <c r="S14"/>
  <c r="T14" s="1"/>
  <c r="S15"/>
  <c r="T15" s="1"/>
  <c r="S17"/>
  <c r="T17" s="1"/>
  <c r="S18"/>
  <c r="T18" s="1"/>
  <c r="S19"/>
  <c r="T19" s="1"/>
  <c r="S20"/>
  <c r="T20" s="1"/>
  <c r="S21"/>
  <c r="T21" s="1"/>
  <c r="S22"/>
  <c r="T22" s="1"/>
  <c r="S23"/>
  <c r="T23" s="1"/>
  <c r="S24"/>
  <c r="T24" s="1"/>
  <c r="S25"/>
  <c r="T25" s="1"/>
  <c r="S26"/>
  <c r="T26" s="1"/>
  <c r="S3"/>
  <c r="N19" i="1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X4" i="3"/>
  <c r="V4"/>
  <c r="W5"/>
  <c r="W6"/>
  <c r="W8"/>
  <c r="W9"/>
  <c r="X9"/>
  <c r="W10"/>
  <c r="W11"/>
  <c r="W14"/>
  <c r="W17"/>
  <c r="W18"/>
  <c r="W19"/>
  <c r="W20"/>
  <c r="W21"/>
  <c r="W22"/>
  <c r="W23"/>
  <c r="W25"/>
  <c r="N17" i="1"/>
  <c r="O17" s="1"/>
  <c r="N3"/>
  <c r="O3" s="1"/>
  <c r="N4"/>
  <c r="O4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W3" i="3"/>
  <c r="U17"/>
  <c r="U15"/>
  <c r="U14"/>
  <c r="U13"/>
  <c r="U12"/>
  <c r="U11"/>
  <c r="U10"/>
  <c r="U9"/>
  <c r="U8"/>
  <c r="U7"/>
  <c r="U6"/>
  <c r="U5"/>
  <c r="V18"/>
  <c r="V13"/>
  <c r="V9"/>
  <c r="V5"/>
  <c r="S12"/>
  <c r="T12" s="1"/>
  <c r="V22"/>
  <c r="U22"/>
  <c r="S22"/>
  <c r="T22" s="1"/>
  <c r="V21"/>
  <c r="U21"/>
  <c r="S21"/>
  <c r="T21" s="1"/>
  <c r="V25"/>
  <c r="U25"/>
  <c r="S25"/>
  <c r="T25" s="1"/>
  <c r="V20"/>
  <c r="U20"/>
  <c r="S20"/>
  <c r="T20" s="1"/>
  <c r="V19"/>
  <c r="U19"/>
  <c r="S19"/>
  <c r="T19" s="1"/>
  <c r="V23"/>
  <c r="U23"/>
  <c r="S23"/>
  <c r="T23" s="1"/>
  <c r="V24"/>
  <c r="S24"/>
  <c r="T24" s="1"/>
  <c r="U24"/>
  <c r="V26"/>
  <c r="U26"/>
  <c r="S26"/>
  <c r="T26" s="1"/>
  <c r="S18"/>
  <c r="T18" s="1"/>
  <c r="U18"/>
  <c r="W26"/>
  <c r="X21"/>
  <c r="W15"/>
  <c r="X8"/>
  <c r="S3"/>
  <c r="T3" s="1"/>
  <c r="U3"/>
  <c r="X15"/>
  <c r="W7"/>
  <c r="X18"/>
  <c r="X10"/>
  <c r="X26"/>
  <c r="X25"/>
  <c r="X20"/>
  <c r="V15"/>
  <c r="S15"/>
  <c r="T15" s="1"/>
  <c r="V14"/>
  <c r="S14"/>
  <c r="T14" s="1"/>
  <c r="X13"/>
  <c r="S13"/>
  <c r="T13" s="1"/>
  <c r="X12"/>
  <c r="X11"/>
  <c r="V11"/>
  <c r="V7"/>
  <c r="X6"/>
  <c r="V6"/>
  <c r="S6"/>
  <c r="T6" s="1"/>
  <c r="W4"/>
  <c r="X14"/>
  <c r="S9"/>
  <c r="T9" s="1"/>
  <c r="V3"/>
  <c r="X3"/>
  <c r="W24"/>
  <c r="X22"/>
  <c r="X17"/>
  <c r="V17"/>
  <c r="S17"/>
  <c r="T17" s="1"/>
  <c r="W13"/>
  <c r="W12"/>
  <c r="V10"/>
  <c r="S10"/>
  <c r="T10" s="1"/>
  <c r="X7"/>
  <c r="X24"/>
  <c r="X23"/>
  <c r="X19"/>
  <c r="V12"/>
  <c r="S11"/>
  <c r="T11" s="1"/>
  <c r="V8"/>
  <c r="S8"/>
  <c r="T8" s="1"/>
  <c r="S7"/>
  <c r="T7" s="1"/>
  <c r="X5"/>
  <c r="S5"/>
  <c r="T5" s="1"/>
  <c r="U4"/>
  <c r="S4"/>
  <c r="T4" s="1"/>
  <c r="S28"/>
  <c r="S27" s="1"/>
  <c r="AU23" l="1"/>
  <c r="AU19"/>
  <c r="AU14"/>
  <c r="AU10"/>
  <c r="AU6"/>
  <c r="AT4"/>
  <c r="AT26"/>
  <c r="AT24"/>
  <c r="AU22"/>
  <c r="AT22"/>
  <c r="AT20"/>
  <c r="AT18"/>
  <c r="AU13"/>
  <c r="AT13"/>
  <c r="AT11"/>
  <c r="AU9"/>
  <c r="AT9"/>
  <c r="AT7"/>
  <c r="AU5"/>
  <c r="AT5"/>
  <c r="Y3"/>
  <c r="AU3"/>
  <c r="AU26"/>
  <c r="AU18"/>
  <c r="AT15"/>
  <c r="AT25"/>
  <c r="AU24"/>
  <c r="AU20"/>
  <c r="AU15"/>
  <c r="AU11"/>
  <c r="AU7"/>
  <c r="AU25"/>
  <c r="AT23"/>
  <c r="AU21"/>
  <c r="AT19"/>
  <c r="AU17"/>
  <c r="AT14"/>
  <c r="AU12"/>
  <c r="AT10"/>
  <c r="AU8"/>
  <c r="AT6"/>
  <c r="AU4"/>
  <c r="T3" i="2"/>
  <c r="AR3" i="3"/>
  <c r="AR4"/>
  <c r="AR25"/>
  <c r="AR21"/>
  <c r="AR17"/>
  <c r="AR12"/>
  <c r="AR8"/>
  <c r="AS23"/>
  <c r="AR23"/>
  <c r="AS19"/>
  <c r="AR19"/>
  <c r="AS14"/>
  <c r="AR14"/>
  <c r="AS10"/>
  <c r="AR10"/>
  <c r="AS6"/>
  <c r="AR6"/>
  <c r="AS5"/>
  <c r="AS3"/>
  <c r="AS24"/>
  <c r="AR24"/>
  <c r="AS20"/>
  <c r="AR20"/>
  <c r="AS15"/>
  <c r="AR15"/>
  <c r="AS11"/>
  <c r="AR11"/>
  <c r="AS8"/>
  <c r="AS7"/>
  <c r="AR7"/>
  <c r="AS25"/>
  <c r="AS21"/>
  <c r="AS17"/>
  <c r="AS12"/>
  <c r="AS4"/>
  <c r="AS26"/>
  <c r="AR26"/>
  <c r="AS22"/>
  <c r="AR22"/>
  <c r="AS18"/>
  <c r="AR18"/>
  <c r="AS13"/>
  <c r="AR13"/>
  <c r="AS9"/>
  <c r="AR9"/>
  <c r="AR5"/>
  <c r="AQ26"/>
  <c r="AQ3"/>
  <c r="AQ25"/>
  <c r="AQ21"/>
  <c r="AQ17"/>
  <c r="AQ12"/>
  <c r="AQ8"/>
  <c r="AQ4"/>
  <c r="AQ24"/>
  <c r="AQ22"/>
  <c r="AQ20"/>
  <c r="AQ18"/>
  <c r="AQ15"/>
  <c r="AQ13"/>
  <c r="AQ11"/>
  <c r="AQ9"/>
  <c r="AQ7"/>
  <c r="AQ5"/>
  <c r="AQ23"/>
  <c r="AQ19"/>
  <c r="AQ14"/>
  <c r="AQ10"/>
  <c r="AQ6"/>
</calcChain>
</file>

<file path=xl/sharedStrings.xml><?xml version="1.0" encoding="utf-8"?>
<sst xmlns="http://schemas.openxmlformats.org/spreadsheetml/2006/main" count="311" uniqueCount="162">
  <si>
    <t>№ п/п</t>
  </si>
  <si>
    <t>Наименование организации</t>
  </si>
  <si>
    <t>I.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касающиеся открытости и доступности информации об организациях, осуществляющих образовательную деятельность</t>
  </si>
  <si>
    <t xml:space="preserve">II.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касающиеся комфортности условий, в которых осуществляется образовательная деятельность </t>
  </si>
  <si>
    <t xml:space="preserve">III.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доброжелательности, вежливости, компетентности работников </t>
  </si>
  <si>
    <r>
      <t>IV. Показатели, характеризующие общий критерий оценки качества образовательной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деятельности организаций, осуществляющих образовательную деятельность, касающиеся удовлетворенности качеством образовательной деятельности организаций</t>
    </r>
    <r>
      <rPr>
        <sz val="10"/>
        <rFont val="Arial"/>
        <family val="2"/>
        <charset val="204"/>
      </rPr>
      <t xml:space="preserve"> </t>
    </r>
  </si>
  <si>
    <t>Общий балл</t>
  </si>
  <si>
    <t>1.1. Полнота и актуальность информации об организации, осуществляющей образовательную деятельность, размещённой на официальном сайте организации в сети Интернет</t>
  </si>
  <si>
    <t>1.2. Наличие на официальном сайте организации в сети Интернет сведений о педагогических работниках организации</t>
  </si>
  <si>
    <t>1.3. Доступность взаимодействия с образовательной организацией по телефону,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</si>
  <si>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1.4. Доступность сведений о ходе рассмотрения обращений, поступивших в организацию от заинтересованных граждан (по телефону, по электронной почте, с помощью электронных сервисов, доступных на официальном сайте организации)</t>
  </si>
  <si>
    <t>2.1. Материально-техническое и информационное обеспечение организации оценивается по результатам анализа материалов самообследования или данных, представленных на сайте образовательной организации в сравнении со средним по региону</t>
  </si>
  <si>
    <t>2.2. Наличие необходимых условий для охраны и укрепления здоровья, организации питания обучающихся</t>
  </si>
  <si>
    <t>2.3. Условия для индивидуальной работы с обучающимися</t>
  </si>
  <si>
    <t>2.4. Наличие дополнительных образовательных программ</t>
  </si>
  <si>
    <t>2.5.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</si>
  <si>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2.6. Наличие возможности оказания обучающимся психолого-педагогической, медицинской и социальной помощи</t>
  </si>
  <si>
    <t xml:space="preserve">2.7. Наличие условий организации обучения и воспитания обучающихся с ограниченными возможностями здоровья и инвалидов </t>
  </si>
  <si>
    <t>3.1. Доброжелательность и вежливость работников</t>
  </si>
  <si>
    <t>3.2. Компетентность работников</t>
  </si>
  <si>
    <t>4.1. Удовлетворение материально-техническим обеспечением организации</t>
  </si>
  <si>
    <t>4.2. Удовлетворение качеством предоставляемых образовательных услуг</t>
  </si>
  <si>
    <t>4.3. Готовность рекомендовать организацию родственникам и знакомым</t>
  </si>
  <si>
    <t>Среднее (нормированное по числу показателей) значение показателя для организации</t>
  </si>
  <si>
    <t>Усреднённая(по всем обследованным образовательным организациям) величина качества предоставляемых услуг</t>
  </si>
  <si>
    <t>Количество обработанных анкет</t>
  </si>
  <si>
    <t>Сокращённое наименование ОО</t>
  </si>
  <si>
    <t>Официальный сайт ОО</t>
  </si>
  <si>
    <t>Электронная почта ОО</t>
  </si>
  <si>
    <t>1.1.-1.4.</t>
  </si>
  <si>
    <t>2.1.-2.7.</t>
  </si>
  <si>
    <t>3.1.-3.2.</t>
  </si>
  <si>
    <t>4.1.-4.3.</t>
  </si>
  <si>
    <t>Сумма</t>
  </si>
  <si>
    <t>г.Липецк ГДЮЦ "Спортивный"</t>
  </si>
  <si>
    <t>г.Липецк Муниципальное образовательное учреждение дополнительного образования  "Спортивная школа олимпийского резерва №5"</t>
  </si>
  <si>
    <t>г.Липецк Муниципальное образовательное учреждение дополнительного образования  "Спортивная школа №6"</t>
  </si>
  <si>
    <t>г.Липецк Муниципальное образовательное учреждение дополнительного образования  "Спортивная школа №7"</t>
  </si>
  <si>
    <t>г.Липецк Муниципальное образовательное учреждение дополнительного образования  "Спортивная школа №8"</t>
  </si>
  <si>
    <t>г.Липецк Муниципальное образовательное учреждение дополнительного образования  "Спортивная школа олимпийского резерва №9"</t>
  </si>
  <si>
    <t>г.Липецк Муниципальное образовательное учреждение дополнительного образования  "Спортивная школа олимпийского резерва №10"</t>
  </si>
  <si>
    <t>г.Липецк Муниципальное образовательное учреждение дополнительного образования  "Спортивная школа олимпийского резерва №11"</t>
  </si>
  <si>
    <t>г.Липецк Муниципальное образовательное учреждение дополнительного образования  "Спортивная школа олимпийского резерва №13"</t>
  </si>
  <si>
    <t>г.Липецк Муниципальное образовательное учреждение дополнительного образования  "Спортивная школа №1 "</t>
  </si>
  <si>
    <t>г.Липецк Муниципальное образовательное учреждение дополнительного образования  "Спортивная школа №2"</t>
  </si>
  <si>
    <t>г.Липецк Муниципальное образовательное учреждение дополнительного образования  "Спортивная школа №3"</t>
  </si>
  <si>
    <t>г.Липецк Муниципальное образовательное учреждение дополнительного образования  "Спортивная школа №4"</t>
  </si>
  <si>
    <t>г.Липецк Муниципальное образовательное учреждение дополнительного образования  "Спортивная школа №12"</t>
  </si>
  <si>
    <t>г.Елец ОБУ ДОД СДЮСШОР "Локомотив"</t>
  </si>
  <si>
    <t>с. Конь-Колодезь ОБУ ДО СДЮСШОР</t>
  </si>
  <si>
    <t>г.Липецк ОБУ ДО ОКДЮСШОР</t>
  </si>
  <si>
    <t>г.Елец МБУДО ДЮСШ №1</t>
  </si>
  <si>
    <t xml:space="preserve">г.Елец МБУДО ДЮСШ №2 </t>
  </si>
  <si>
    <t>г.Елец МБУДО ССШОР "Спартак"</t>
  </si>
  <si>
    <t xml:space="preserve">Елецкий район МБУДО РДЮСШ </t>
  </si>
  <si>
    <t>с. Измалково Специалиализированное структурное подразделение "ДЮСШ Измалковского муниципального района ЛО" МБУ ФОК "Жемчужина"</t>
  </si>
  <si>
    <t>г. Липецк Областное бюджетное учреждение  "Областная спортивно-адаптивная школа"</t>
  </si>
  <si>
    <t>Ср бал</t>
  </si>
  <si>
    <t>Результаты анкеты №2</t>
  </si>
  <si>
    <t>Ср.балл</t>
  </si>
  <si>
    <t>Результаты
 анкеты №1</t>
  </si>
  <si>
    <t>Интегральный показатель организации</t>
  </si>
  <si>
    <t>Сводные данные для расчета интегрального показателя организации</t>
  </si>
  <si>
    <t>с. Измалково Специализированное структурное подразделение "ДЮСШ Измалковского муниципального района ЛО" МБУ ФОК "Жемчужина"</t>
  </si>
  <si>
    <t>СДЮСШ АНО ФК "Металлург"</t>
  </si>
  <si>
    <t>fc.metallurg@lipetsk.ru</t>
  </si>
  <si>
    <t>ОБУ "ОСАШ"</t>
  </si>
  <si>
    <r>
      <rPr>
        <sz val="10"/>
        <color theme="10"/>
        <rFont val="Arial"/>
        <family val="2"/>
        <charset val="204"/>
      </rPr>
      <t xml:space="preserve">                 </t>
    </r>
    <r>
      <rPr>
        <sz val="10"/>
        <rFont val="Arial"/>
        <family val="2"/>
        <charset val="204"/>
      </rPr>
      <t xml:space="preserve">   </t>
    </r>
    <r>
      <rPr>
        <u/>
        <sz val="10"/>
        <rFont val="Arial"/>
        <family val="2"/>
        <charset val="204"/>
      </rPr>
      <t>http://obuosash.sport48.ru/</t>
    </r>
  </si>
  <si>
    <t xml:space="preserve">                                       Lip.ODYSAH@mail.ru</t>
  </si>
  <si>
    <t xml:space="preserve">                                 ГБУ ЛО СШОР им. А.М. Никулина</t>
  </si>
  <si>
    <t xml:space="preserve">                        http://schkk.sport48.ru/ </t>
  </si>
  <si>
    <t xml:space="preserve">                                  sportschkk@mail.ru</t>
  </si>
  <si>
    <t>Государственное бюджетное учреждение Липецкой области "Спортивная школа олимпийского резерва" имени Александра Митрофановича Никулина</t>
  </si>
  <si>
    <t>Областное бюджетное учреждение  "Областная спортивно-адаптивная школа"</t>
  </si>
  <si>
    <t xml:space="preserve">                                        МОУДО «СШ № 1»</t>
  </si>
  <si>
    <t xml:space="preserve">                    http://ducsh1.ru/</t>
  </si>
  <si>
    <t xml:space="preserve">                  dush1-gumnast-48@yandex.ru</t>
  </si>
  <si>
    <t xml:space="preserve">                                        МОУДО «СШ № 2»</t>
  </si>
  <si>
    <t xml:space="preserve">                    http://dusch-2.ru/</t>
  </si>
  <si>
    <t xml:space="preserve">                           sportdeti@rambler.ru</t>
  </si>
  <si>
    <t xml:space="preserve">                               МОУДО «СШ № 3 «Лидер»</t>
  </si>
  <si>
    <t xml:space="preserve">                    http://dush-3.ru/</t>
  </si>
  <si>
    <t xml:space="preserve">                         Lider-DUSH3@yandex.ru</t>
  </si>
  <si>
    <t xml:space="preserve">                                        МОУДО «СШ № 4»</t>
  </si>
  <si>
    <t xml:space="preserve">                    http://ducsh-4.ru/</t>
  </si>
  <si>
    <t xml:space="preserve">                        dussh4lipetsk@yandex.ru</t>
  </si>
  <si>
    <t xml:space="preserve">                                     МОУДО «СШОР № 5»</t>
  </si>
  <si>
    <t xml:space="preserve">               http://www.frosfo.ru/</t>
  </si>
  <si>
    <t xml:space="preserve">                             sdushor-5@yandex.ru</t>
  </si>
  <si>
    <t xml:space="preserve">                                        МОУДО «СШ № 6»</t>
  </si>
  <si>
    <t xml:space="preserve">                   http://dyush-6.ru/</t>
  </si>
  <si>
    <t xml:space="preserve">                                  dyush-6@mail.ru</t>
  </si>
  <si>
    <t xml:space="preserve">                                        МОУДО «СШ № 7»</t>
  </si>
  <si>
    <t xml:space="preserve">                           super.dush7@yandex.ru</t>
  </si>
  <si>
    <t xml:space="preserve">                    http://dush-7.ru/</t>
  </si>
  <si>
    <t xml:space="preserve">                              МОУДО «СШ № 8 «Юность»</t>
  </si>
  <si>
    <t xml:space="preserve">                  http://junost48.ru/</t>
  </si>
  <si>
    <t xml:space="preserve">                                 ynost@lipetsk.ru</t>
  </si>
  <si>
    <t xml:space="preserve">                                     МОУДО «СШОР № 9»</t>
  </si>
  <si>
    <t xml:space="preserve">          http://borba-sduschor9.ru/</t>
  </si>
  <si>
    <t xml:space="preserve">                            borba.dush9@yandex.ru</t>
  </si>
  <si>
    <t>Муниципальное образовательное учреждение дополнительного образования  «Спортивная школа  № 1» г. Липецк</t>
  </si>
  <si>
    <t>Муниципальное образовательное учреждение дополнительного образования  "Спортивная школа №2" г. Липецк</t>
  </si>
  <si>
    <t>Муниципальное образовательное учреждение дополнительного образования  "Спортивная школа №3"Лидер" г. Липецк</t>
  </si>
  <si>
    <t>Муниципальное образовательное учреждение дополнительного образования  "Спортивная школа №4" г. Липецк</t>
  </si>
  <si>
    <t>Муниципальное образовательное учреждение дополнительного образования  "Спортивная школа олимпийского резерва №5" г. Липецк</t>
  </si>
  <si>
    <t>Муниципальное образовательное учреждение дополнительного образования  "Спортивная школа №6" г. Липецк</t>
  </si>
  <si>
    <t>Муниципальное образовательное учреждение дополнительного образования  "Спортивная школа №7" г. Липецк</t>
  </si>
  <si>
    <t>Муниципальное образовательное учреждение дополнительного образования  "Спортивная школа №8"Юность" г. Липецк</t>
  </si>
  <si>
    <t>Муниципальное образовательное учреждение дополнительного образования  "Спортивная школа олимпийского резерва №9" г. Липецк</t>
  </si>
  <si>
    <t>Муниципальное образовательное учреждение дополнительного образования  "Спортивная школа олимпийского резерва №10" г. Липецк</t>
  </si>
  <si>
    <t xml:space="preserve">                                   МОУДО «СШОР № 10»</t>
  </si>
  <si>
    <t xml:space="preserve">                http://sduschor-10.ru/</t>
  </si>
  <si>
    <t xml:space="preserve">                       sdushor-10-Lipetsk@yandex.ru</t>
  </si>
  <si>
    <t xml:space="preserve">                                МАОУДО «СШОР № 11»</t>
  </si>
  <si>
    <t xml:space="preserve">                    http://sdush11.ru/</t>
  </si>
  <si>
    <t xml:space="preserve">                               ledkomplex@yandex.ru</t>
  </si>
  <si>
    <t>Муниципальное автономное образовательное учреждение дополнительного образования  "Спортивная школа олимпийского резерва №11" г. Липецк</t>
  </si>
  <si>
    <t>Муниципальное образовательное учреждение дополнительного образования  "Спортивная школа №12" г. Липецк</t>
  </si>
  <si>
    <t xml:space="preserve">                                    МОУДО «СШ № 12»</t>
  </si>
  <si>
    <t xml:space="preserve">                  http://dussh-12.ru/</t>
  </si>
  <si>
    <t xml:space="preserve">                         dussh-12.football@yandex.ru</t>
  </si>
  <si>
    <t xml:space="preserve">                                   МОУДО «СШОР № 13»</t>
  </si>
  <si>
    <t>Муниципальное образовательное учреждение дополнительного образования  "Спортивная школа олимпийского резерва №13" г. Липецк</t>
  </si>
  <si>
    <t xml:space="preserve">                    http://ducsh13.ru/</t>
  </si>
  <si>
    <t xml:space="preserve">                                    ducsh13@mail.ru</t>
  </si>
  <si>
    <t>http://fcmjr.ru/</t>
  </si>
  <si>
    <t>СДЮШОР АНО ФК "Металлург"</t>
  </si>
  <si>
    <t>Специализированная детско-юношеская школа олимпийского резерва автономной некоммерческой организации футбольный клуб "Металлург" г. Липецк</t>
  </si>
  <si>
    <t xml:space="preserve">Муниципальное образовательное учреждение дополнительного образования Городской детско-юношеский  центр «Спортивный» г. Липецк
</t>
  </si>
  <si>
    <t xml:space="preserve">                                  МОУДО ГДЮЦ «Спортивный»</t>
  </si>
  <si>
    <t xml:space="preserve">                      http://centr-sport48.ru/</t>
  </si>
  <si>
    <t xml:space="preserve">                              centr-sports@yandex.ru</t>
  </si>
  <si>
    <t xml:space="preserve">                                   ГБУ ЛО СШОР "Локомотив"</t>
  </si>
  <si>
    <t xml:space="preserve">                http://lokoborda.sport48.ru/</t>
  </si>
  <si>
    <t xml:space="preserve">                            sdushor-elets@yandex.ru</t>
  </si>
  <si>
    <t>Государственное бюджетное учреждение Липецкой области "Областная комплексная спортивная школа олимпийского резерва с филиалами в городах и районах области" г.Липецк</t>
  </si>
  <si>
    <t xml:space="preserve">                                http://okdysh.ru/</t>
  </si>
  <si>
    <t xml:space="preserve">            sport-shkola@lipetsk.ru; okdysh@mail.ru</t>
  </si>
  <si>
    <t xml:space="preserve">                                              ГБУ ЛО ОК СШОР</t>
  </si>
  <si>
    <t xml:space="preserve">                    http://1-спорт.школа48.рф/</t>
  </si>
  <si>
    <t xml:space="preserve">                            Sportshkola.1@mail.ru</t>
  </si>
  <si>
    <t>Муниципальное бюджетное учреждение дополнительного образования "Детско-юношеская спортивная школа №1" г. Елец</t>
  </si>
  <si>
    <t xml:space="preserve">                                          МБУДО "ДЮСШ №1"</t>
  </si>
  <si>
    <t xml:space="preserve">                                          МБУДО "ДЮСШ №2"</t>
  </si>
  <si>
    <t>Муниципальное бюджетное учреждение дополнительного образования "Детско-юношеская спортивная школа №2" г. Елец</t>
  </si>
  <si>
    <t xml:space="preserve">                             http://sportsh2.ru/</t>
  </si>
  <si>
    <t xml:space="preserve">                                 sportsh2@yndex.ru</t>
  </si>
  <si>
    <t xml:space="preserve">                                    МБУ ДОССШОР "Спартак"</t>
  </si>
  <si>
    <t xml:space="preserve">                  http://spartakelets.narod.ru/</t>
  </si>
  <si>
    <t xml:space="preserve">                            spartak.yelets@yandex.ru</t>
  </si>
  <si>
    <t>Государственное бюджетное учреждение Липецкой области "Спортивная школа олимпийского резерва Локомотив" г.Елец</t>
  </si>
  <si>
    <t xml:space="preserve">Муниципальное бюджетное учреждение дополнительного образования специализированная спортивная школа олимпийского резерва "Спартак" г. Елец </t>
  </si>
  <si>
    <t>Специализированное структурное образовательное подразделение "Детско-юношеская спортвная школа Измалковского муниципального района Липецкой области" муниципального бюджетного учреждения физкультурно-оздоровительный комплекс с. Измалково "Жемчужина"</t>
  </si>
  <si>
    <t xml:space="preserve">                 http://duschizmalkovo.ucoz.net/</t>
  </si>
  <si>
    <t xml:space="preserve">                           izmalkovobassein278@mail.ru</t>
  </si>
  <si>
    <t>Подразделение ДЮСШ Измалковского района Липецкой области</t>
  </si>
  <si>
    <t xml:space="preserve">Муниципальное бюджетное учреждение дополнительного образования "Районная детско-юношеская спортивная школа" Елецкого район </t>
  </si>
  <si>
    <t xml:space="preserve">                                            МБУДО РДЮСШ </t>
  </si>
  <si>
    <t xml:space="preserve">                              http://elrsport.ru/ </t>
  </si>
  <si>
    <t xml:space="preserve">                             RDYSSH-Elets@yandex.ru</t>
  </si>
  <si>
    <t>Место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</si>
</sst>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_(&quot;$&quot;* #,##0.00_);_(&quot;$&quot;* \(#,##0.00\);_(&quot;$&quot;* &quot;-&quot;??_);_(@_)"/>
    <numFmt numFmtId="167" formatCode="0.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6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Arial"/>
      <family val="2"/>
      <charset val="204"/>
    </font>
    <font>
      <u/>
      <sz val="8.8000000000000007"/>
      <color theme="10"/>
      <name val="Calibri"/>
      <family val="2"/>
    </font>
    <font>
      <b/>
      <sz val="9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0"/>
      <name val="Arial"/>
      <family val="2"/>
      <charset val="204"/>
    </font>
    <font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4" fillId="0" borderId="1" xfId="0" applyFont="1" applyBorder="1"/>
    <xf numFmtId="0" fontId="5" fillId="0" borderId="1" xfId="0" applyFont="1" applyBorder="1"/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" xfId="3" applyFill="1" applyBorder="1" applyAlignment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" fillId="0" borderId="9" xfId="3" applyFill="1" applyBorder="1" applyAlignment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2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2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165" fontId="2" fillId="0" borderId="17" xfId="3" applyNumberFormat="1" applyFont="1" applyFill="1" applyBorder="1" applyAlignment="1">
      <alignment horizontal="justify" vertical="center" wrapText="1"/>
    </xf>
    <xf numFmtId="165" fontId="14" fillId="0" borderId="17" xfId="3" applyNumberFormat="1" applyFont="1" applyFill="1" applyBorder="1" applyAlignment="1">
      <alignment horizontal="justify" vertical="center" wrapText="1"/>
    </xf>
    <xf numFmtId="165" fontId="0" fillId="0" borderId="1" xfId="0" applyNumberForma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4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65" fontId="0" fillId="0" borderId="21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0" fillId="0" borderId="24" xfId="0" applyNumberFormat="1" applyBorder="1" applyAlignment="1">
      <alignment vertical="center"/>
    </xf>
    <xf numFmtId="165" fontId="0" fillId="0" borderId="2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165" fontId="0" fillId="0" borderId="17" xfId="0" applyNumberFormat="1" applyFill="1" applyBorder="1" applyAlignment="1">
      <alignment vertical="center"/>
    </xf>
    <xf numFmtId="2" fontId="0" fillId="0" borderId="2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2" fontId="0" fillId="0" borderId="24" xfId="0" applyNumberFormat="1" applyFill="1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2" fontId="10" fillId="0" borderId="23" xfId="0" applyNumberFormat="1" applyFon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1" xfId="4" applyFont="1" applyBorder="1" applyAlignment="1" applyProtection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1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2" fontId="0" fillId="0" borderId="14" xfId="0" applyNumberFormat="1" applyBorder="1" applyAlignment="1">
      <alignment horizontal="left"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5" xfId="0" applyNumberFormat="1" applyBorder="1" applyAlignment="1">
      <alignment horizontal="left" vertical="center"/>
    </xf>
    <xf numFmtId="2" fontId="0" fillId="0" borderId="16" xfId="0" applyNumberFormat="1" applyBorder="1" applyAlignment="1">
      <alignment horizontal="left" vertical="center"/>
    </xf>
    <xf numFmtId="165" fontId="2" fillId="0" borderId="33" xfId="0" applyNumberFormat="1" applyFont="1" applyFill="1" applyBorder="1" applyAlignment="1">
      <alignment horizontal="center" vertical="center"/>
    </xf>
  </cellXfs>
  <cellStyles count="5">
    <cellStyle name="Гиперссылка" xfId="4" builtinId="8"/>
    <cellStyle name="Денежный 2" xfId="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fcmjr.ru/" TargetMode="External"/><Relationship Id="rId2" Type="http://schemas.openxmlformats.org/officeDocument/2006/relationships/hyperlink" Target="http://obuosash.sport48.ru/" TargetMode="External"/><Relationship Id="rId1" Type="http://schemas.openxmlformats.org/officeDocument/2006/relationships/hyperlink" Target="mailto:fc.metallurg@lipetsk.ru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2"/>
  <sheetViews>
    <sheetView zoomScale="80" zoomScaleNormal="80" workbookViewId="0">
      <selection activeCell="N2" sqref="N2:O2"/>
    </sheetView>
  </sheetViews>
  <sheetFormatPr defaultRowHeight="15"/>
  <cols>
    <col min="1" max="1" width="3.85546875" customWidth="1"/>
    <col min="2" max="2" width="59.5703125" style="63" customWidth="1"/>
    <col min="3" max="3" width="17.28515625" customWidth="1"/>
    <col min="4" max="4" width="17.85546875" customWidth="1"/>
    <col min="5" max="7" width="24.28515625" customWidth="1"/>
    <col min="8" max="8" width="14.42578125" customWidth="1"/>
    <col min="9" max="9" width="12" customWidth="1"/>
    <col min="10" max="10" width="10.85546875" customWidth="1"/>
    <col min="11" max="11" width="28.5703125" customWidth="1"/>
    <col min="12" max="13" width="16.5703125" customWidth="1"/>
    <col min="14" max="14" width="11.7109375" customWidth="1"/>
    <col min="15" max="15" width="10.85546875" customWidth="1"/>
    <col min="16" max="16" width="9.28515625" customWidth="1"/>
    <col min="17" max="17" width="9.5703125" customWidth="1"/>
    <col min="18" max="18" width="7.5703125" customWidth="1"/>
    <col min="19" max="19" width="24.140625" customWidth="1"/>
    <col min="20" max="20" width="11" customWidth="1"/>
  </cols>
  <sheetData>
    <row r="1" spans="1:20" s="2" customFormat="1" ht="79.5" customHeight="1">
      <c r="A1" s="109" t="s">
        <v>0</v>
      </c>
      <c r="B1" s="61" t="s">
        <v>1</v>
      </c>
      <c r="C1" s="110" t="s">
        <v>2</v>
      </c>
      <c r="D1" s="111"/>
      <c r="E1" s="111"/>
      <c r="F1" s="111"/>
      <c r="G1" s="112" t="s">
        <v>3</v>
      </c>
      <c r="H1" s="113"/>
      <c r="I1" s="113"/>
      <c r="J1" s="113"/>
      <c r="K1" s="113"/>
      <c r="L1" s="113"/>
      <c r="M1" s="114"/>
      <c r="N1" s="6"/>
      <c r="O1" s="19"/>
      <c r="P1" s="20"/>
      <c r="Q1" s="19"/>
      <c r="R1" s="20"/>
      <c r="S1" s="20"/>
      <c r="T1" s="19"/>
    </row>
    <row r="2" spans="1:20" s="8" customFormat="1" ht="225" customHeight="1">
      <c r="A2" s="109"/>
      <c r="B2" s="61"/>
      <c r="C2" s="76" t="s">
        <v>7</v>
      </c>
      <c r="D2" s="76" t="s">
        <v>8</v>
      </c>
      <c r="E2" s="76" t="s">
        <v>9</v>
      </c>
      <c r="F2" s="76" t="s">
        <v>10</v>
      </c>
      <c r="G2" s="76" t="s">
        <v>11</v>
      </c>
      <c r="H2" s="76" t="s">
        <v>12</v>
      </c>
      <c r="I2" s="76" t="s">
        <v>13</v>
      </c>
      <c r="J2" s="76" t="s">
        <v>14</v>
      </c>
      <c r="K2" s="76" t="s">
        <v>15</v>
      </c>
      <c r="L2" s="76" t="s">
        <v>16</v>
      </c>
      <c r="M2" s="76" t="s">
        <v>17</v>
      </c>
      <c r="N2" s="76" t="s">
        <v>33</v>
      </c>
      <c r="O2" s="78" t="s">
        <v>59</v>
      </c>
      <c r="P2" s="70" t="s">
        <v>29</v>
      </c>
      <c r="Q2" s="70" t="s">
        <v>30</v>
      </c>
      <c r="R2" s="20"/>
      <c r="S2" s="20"/>
      <c r="T2" s="19"/>
    </row>
    <row r="3" spans="1:20" ht="23.25" thickBot="1">
      <c r="A3" s="70">
        <v>1</v>
      </c>
      <c r="B3" s="62" t="s">
        <v>43</v>
      </c>
      <c r="C3" s="10">
        <v>10</v>
      </c>
      <c r="D3" s="34">
        <v>10</v>
      </c>
      <c r="E3" s="34">
        <v>6</v>
      </c>
      <c r="F3" s="34">
        <v>3</v>
      </c>
      <c r="G3" s="35">
        <v>10</v>
      </c>
      <c r="H3" s="35">
        <v>10</v>
      </c>
      <c r="I3" s="35">
        <v>10</v>
      </c>
      <c r="J3" s="35">
        <v>10</v>
      </c>
      <c r="K3" s="35">
        <v>6</v>
      </c>
      <c r="L3" s="35">
        <v>8.5</v>
      </c>
      <c r="M3" s="35">
        <v>9</v>
      </c>
      <c r="N3" s="35">
        <f t="shared" ref="N3:N15" si="0">SUM(C3:M3)</f>
        <v>92.5</v>
      </c>
      <c r="O3" s="64">
        <f>N3/11</f>
        <v>8.4090909090909083</v>
      </c>
      <c r="P3" s="51">
        <f>SUM(C3:F3)</f>
        <v>29</v>
      </c>
      <c r="Q3" s="51">
        <f>SUM(G3:M3)</f>
        <v>63.5</v>
      </c>
      <c r="R3" s="21"/>
      <c r="S3" s="21"/>
      <c r="T3" s="19"/>
    </row>
    <row r="4" spans="1:20" ht="23.25" thickBot="1">
      <c r="A4" s="70">
        <v>2</v>
      </c>
      <c r="B4" s="60" t="s">
        <v>44</v>
      </c>
      <c r="C4" s="10">
        <v>10</v>
      </c>
      <c r="D4" s="34">
        <v>10</v>
      </c>
      <c r="E4" s="34">
        <v>6</v>
      </c>
      <c r="F4" s="34">
        <v>2</v>
      </c>
      <c r="G4" s="35">
        <v>10</v>
      </c>
      <c r="H4" s="35">
        <v>10</v>
      </c>
      <c r="I4" s="35">
        <v>10</v>
      </c>
      <c r="J4" s="35">
        <v>10</v>
      </c>
      <c r="K4" s="35">
        <v>7</v>
      </c>
      <c r="L4" s="35">
        <v>5</v>
      </c>
      <c r="M4" s="35">
        <v>10</v>
      </c>
      <c r="N4" s="35">
        <f t="shared" si="0"/>
        <v>90</v>
      </c>
      <c r="O4" s="64">
        <f t="shared" ref="O4:O26" si="1">N4/11</f>
        <v>8.1818181818181817</v>
      </c>
      <c r="P4" s="51">
        <f t="shared" ref="P4:P26" si="2">SUM(C4:F4)</f>
        <v>28</v>
      </c>
      <c r="Q4" s="51">
        <f t="shared" ref="Q4:Q26" si="3">SUM(G4:M4)</f>
        <v>62</v>
      </c>
      <c r="R4" s="21"/>
      <c r="S4" s="21"/>
      <c r="T4" s="19"/>
    </row>
    <row r="5" spans="1:20" ht="23.25" thickBot="1">
      <c r="A5" s="70">
        <v>3</v>
      </c>
      <c r="B5" s="60" t="s">
        <v>45</v>
      </c>
      <c r="C5" s="10">
        <v>10</v>
      </c>
      <c r="D5" s="34">
        <v>10</v>
      </c>
      <c r="E5" s="34">
        <v>6</v>
      </c>
      <c r="F5" s="34">
        <v>2</v>
      </c>
      <c r="G5" s="35">
        <v>10</v>
      </c>
      <c r="H5" s="35">
        <v>10</v>
      </c>
      <c r="I5" s="35">
        <v>9</v>
      </c>
      <c r="J5" s="35">
        <v>10</v>
      </c>
      <c r="K5" s="35">
        <v>8.5</v>
      </c>
      <c r="L5" s="35">
        <v>10</v>
      </c>
      <c r="M5" s="35">
        <v>9</v>
      </c>
      <c r="N5" s="35">
        <f t="shared" si="0"/>
        <v>94.5</v>
      </c>
      <c r="O5" s="64">
        <f t="shared" si="1"/>
        <v>8.5909090909090917</v>
      </c>
      <c r="P5" s="51">
        <f t="shared" si="2"/>
        <v>28</v>
      </c>
      <c r="Q5" s="51">
        <f t="shared" si="3"/>
        <v>66.5</v>
      </c>
      <c r="R5" s="21"/>
      <c r="S5" s="21"/>
      <c r="T5" s="19"/>
    </row>
    <row r="6" spans="1:20" ht="23.25" thickBot="1">
      <c r="A6" s="70">
        <v>4</v>
      </c>
      <c r="B6" s="60" t="s">
        <v>46</v>
      </c>
      <c r="C6" s="10">
        <v>10</v>
      </c>
      <c r="D6" s="34">
        <v>10</v>
      </c>
      <c r="E6" s="34">
        <v>6</v>
      </c>
      <c r="F6" s="34">
        <v>5</v>
      </c>
      <c r="G6" s="34">
        <v>10</v>
      </c>
      <c r="H6" s="34">
        <v>8</v>
      </c>
      <c r="I6" s="34">
        <v>10</v>
      </c>
      <c r="J6" s="34">
        <v>10</v>
      </c>
      <c r="K6" s="34">
        <v>7.5</v>
      </c>
      <c r="L6" s="34">
        <v>7</v>
      </c>
      <c r="M6" s="34">
        <v>9</v>
      </c>
      <c r="N6" s="35">
        <f t="shared" si="0"/>
        <v>92.5</v>
      </c>
      <c r="O6" s="64">
        <f t="shared" si="1"/>
        <v>8.4090909090909083</v>
      </c>
      <c r="P6" s="51">
        <f t="shared" si="2"/>
        <v>31</v>
      </c>
      <c r="Q6" s="51">
        <f t="shared" si="3"/>
        <v>61.5</v>
      </c>
      <c r="R6" s="22"/>
      <c r="S6" s="22"/>
      <c r="T6" s="19"/>
    </row>
    <row r="7" spans="1:20" ht="23.25" thickBot="1">
      <c r="A7" s="70">
        <v>5</v>
      </c>
      <c r="B7" s="60" t="s">
        <v>35</v>
      </c>
      <c r="C7" s="10">
        <v>10</v>
      </c>
      <c r="D7" s="34">
        <v>10</v>
      </c>
      <c r="E7" s="34">
        <v>6</v>
      </c>
      <c r="F7" s="34">
        <v>2</v>
      </c>
      <c r="G7" s="35">
        <v>10</v>
      </c>
      <c r="H7" s="35">
        <v>10</v>
      </c>
      <c r="I7" s="35">
        <v>10</v>
      </c>
      <c r="J7" s="35">
        <v>10</v>
      </c>
      <c r="K7" s="35">
        <v>10</v>
      </c>
      <c r="L7" s="35">
        <v>10</v>
      </c>
      <c r="M7" s="35">
        <v>9</v>
      </c>
      <c r="N7" s="35">
        <f t="shared" si="0"/>
        <v>97</v>
      </c>
      <c r="O7" s="64">
        <f t="shared" si="1"/>
        <v>8.8181818181818183</v>
      </c>
      <c r="P7" s="51">
        <f t="shared" si="2"/>
        <v>28</v>
      </c>
      <c r="Q7" s="51">
        <f t="shared" si="3"/>
        <v>69</v>
      </c>
      <c r="R7" s="21"/>
      <c r="S7" s="21"/>
      <c r="T7" s="19"/>
    </row>
    <row r="8" spans="1:20" ht="23.25" thickBot="1">
      <c r="A8" s="70">
        <v>6</v>
      </c>
      <c r="B8" s="60" t="s">
        <v>36</v>
      </c>
      <c r="C8" s="34">
        <v>10</v>
      </c>
      <c r="D8" s="36">
        <v>10</v>
      </c>
      <c r="E8" s="34">
        <v>8</v>
      </c>
      <c r="F8" s="34">
        <v>2</v>
      </c>
      <c r="G8" s="35">
        <v>8</v>
      </c>
      <c r="H8" s="35">
        <v>10</v>
      </c>
      <c r="I8" s="35">
        <v>9</v>
      </c>
      <c r="J8" s="35">
        <v>10</v>
      </c>
      <c r="K8" s="35">
        <v>6.5</v>
      </c>
      <c r="L8" s="35">
        <v>10</v>
      </c>
      <c r="M8" s="35">
        <v>10</v>
      </c>
      <c r="N8" s="35">
        <f t="shared" si="0"/>
        <v>93.5</v>
      </c>
      <c r="O8" s="64">
        <f t="shared" si="1"/>
        <v>8.5</v>
      </c>
      <c r="P8" s="51">
        <f t="shared" si="2"/>
        <v>30</v>
      </c>
      <c r="Q8" s="51">
        <f t="shared" si="3"/>
        <v>63.5</v>
      </c>
      <c r="R8" s="21"/>
      <c r="S8" s="21"/>
      <c r="T8" s="19"/>
    </row>
    <row r="9" spans="1:20" ht="23.25" thickBot="1">
      <c r="A9" s="70">
        <v>7</v>
      </c>
      <c r="B9" s="60" t="s">
        <v>37</v>
      </c>
      <c r="C9" s="34">
        <v>10</v>
      </c>
      <c r="D9" s="34">
        <v>10</v>
      </c>
      <c r="E9" s="34">
        <v>10</v>
      </c>
      <c r="F9" s="34">
        <v>10</v>
      </c>
      <c r="G9" s="35">
        <v>9</v>
      </c>
      <c r="H9" s="35">
        <v>10</v>
      </c>
      <c r="I9" s="35">
        <v>10</v>
      </c>
      <c r="J9" s="35">
        <v>10</v>
      </c>
      <c r="K9" s="35">
        <v>7.5</v>
      </c>
      <c r="L9" s="35">
        <v>10</v>
      </c>
      <c r="M9" s="35">
        <v>10</v>
      </c>
      <c r="N9" s="35">
        <f t="shared" si="0"/>
        <v>106.5</v>
      </c>
      <c r="O9" s="64">
        <f t="shared" si="1"/>
        <v>9.6818181818181817</v>
      </c>
      <c r="P9" s="51">
        <f t="shared" si="2"/>
        <v>40</v>
      </c>
      <c r="Q9" s="51">
        <f t="shared" si="3"/>
        <v>66.5</v>
      </c>
      <c r="R9" s="21"/>
      <c r="S9" s="21"/>
      <c r="T9" s="19"/>
    </row>
    <row r="10" spans="1:20" ht="23.25" thickBot="1">
      <c r="A10" s="70">
        <v>8</v>
      </c>
      <c r="B10" s="60" t="s">
        <v>38</v>
      </c>
      <c r="C10" s="34">
        <v>10</v>
      </c>
      <c r="D10" s="34">
        <v>10</v>
      </c>
      <c r="E10" s="34">
        <v>6</v>
      </c>
      <c r="F10" s="34">
        <v>5</v>
      </c>
      <c r="G10" s="35">
        <v>10</v>
      </c>
      <c r="H10" s="35">
        <v>10</v>
      </c>
      <c r="I10" s="35">
        <v>10</v>
      </c>
      <c r="J10" s="35">
        <v>10</v>
      </c>
      <c r="K10" s="35">
        <v>10</v>
      </c>
      <c r="L10" s="35">
        <v>10</v>
      </c>
      <c r="M10" s="35">
        <v>10</v>
      </c>
      <c r="N10" s="35">
        <f t="shared" si="0"/>
        <v>101</v>
      </c>
      <c r="O10" s="64">
        <f t="shared" si="1"/>
        <v>9.1818181818181817</v>
      </c>
      <c r="P10" s="51">
        <f t="shared" si="2"/>
        <v>31</v>
      </c>
      <c r="Q10" s="51">
        <f t="shared" si="3"/>
        <v>70</v>
      </c>
      <c r="R10" s="21"/>
      <c r="S10" s="21"/>
      <c r="T10" s="19"/>
    </row>
    <row r="11" spans="1:20" s="11" customFormat="1" ht="23.25" thickBot="1">
      <c r="A11" s="70">
        <v>9</v>
      </c>
      <c r="B11" s="60" t="s">
        <v>39</v>
      </c>
      <c r="C11" s="34">
        <v>10</v>
      </c>
      <c r="D11" s="34">
        <v>10</v>
      </c>
      <c r="E11" s="34">
        <v>8</v>
      </c>
      <c r="F11" s="34">
        <v>5</v>
      </c>
      <c r="G11" s="35">
        <v>10</v>
      </c>
      <c r="H11" s="35">
        <v>10</v>
      </c>
      <c r="I11" s="35">
        <v>10</v>
      </c>
      <c r="J11" s="35">
        <v>10</v>
      </c>
      <c r="K11" s="35">
        <v>9</v>
      </c>
      <c r="L11" s="35">
        <v>8</v>
      </c>
      <c r="M11" s="35">
        <v>9</v>
      </c>
      <c r="N11" s="35">
        <f t="shared" si="0"/>
        <v>99</v>
      </c>
      <c r="O11" s="64">
        <f t="shared" si="1"/>
        <v>9</v>
      </c>
      <c r="P11" s="51">
        <f t="shared" si="2"/>
        <v>33</v>
      </c>
      <c r="Q11" s="51">
        <f t="shared" si="3"/>
        <v>66</v>
      </c>
      <c r="R11" s="12"/>
      <c r="S11" s="12"/>
      <c r="T11" s="19"/>
    </row>
    <row r="12" spans="1:20" s="11" customFormat="1" ht="23.25" thickBot="1">
      <c r="A12" s="70">
        <v>10</v>
      </c>
      <c r="B12" s="60" t="s">
        <v>40</v>
      </c>
      <c r="C12" s="34">
        <v>10</v>
      </c>
      <c r="D12" s="34">
        <v>10</v>
      </c>
      <c r="E12" s="34">
        <v>6</v>
      </c>
      <c r="F12" s="34">
        <v>5</v>
      </c>
      <c r="G12" s="35">
        <v>10</v>
      </c>
      <c r="H12" s="35">
        <v>10</v>
      </c>
      <c r="I12" s="35">
        <v>10</v>
      </c>
      <c r="J12" s="34">
        <v>10</v>
      </c>
      <c r="K12" s="34">
        <v>8</v>
      </c>
      <c r="L12" s="35">
        <v>10</v>
      </c>
      <c r="M12" s="35">
        <v>9</v>
      </c>
      <c r="N12" s="35">
        <f t="shared" si="0"/>
        <v>98</v>
      </c>
      <c r="O12" s="64">
        <f t="shared" si="1"/>
        <v>8.9090909090909083</v>
      </c>
      <c r="P12" s="51">
        <f t="shared" si="2"/>
        <v>31</v>
      </c>
      <c r="Q12" s="51">
        <f t="shared" si="3"/>
        <v>67</v>
      </c>
      <c r="R12" s="12"/>
      <c r="S12" s="12"/>
      <c r="T12" s="19"/>
    </row>
    <row r="13" spans="1:20" ht="23.25" thickBot="1">
      <c r="A13" s="70">
        <v>11</v>
      </c>
      <c r="B13" s="60" t="s">
        <v>41</v>
      </c>
      <c r="C13" s="34">
        <v>10</v>
      </c>
      <c r="D13" s="34">
        <v>10</v>
      </c>
      <c r="E13" s="34">
        <v>8</v>
      </c>
      <c r="F13" s="34">
        <v>4</v>
      </c>
      <c r="G13" s="35">
        <v>10</v>
      </c>
      <c r="H13" s="35">
        <v>10</v>
      </c>
      <c r="I13" s="35">
        <v>10</v>
      </c>
      <c r="J13" s="35">
        <v>10</v>
      </c>
      <c r="K13" s="35">
        <v>5</v>
      </c>
      <c r="L13" s="35">
        <v>10</v>
      </c>
      <c r="M13" s="35">
        <v>10</v>
      </c>
      <c r="N13" s="35">
        <f t="shared" si="0"/>
        <v>97</v>
      </c>
      <c r="O13" s="64">
        <f t="shared" si="1"/>
        <v>8.8181818181818183</v>
      </c>
      <c r="P13" s="51">
        <f t="shared" si="2"/>
        <v>32</v>
      </c>
      <c r="Q13" s="51">
        <f t="shared" si="3"/>
        <v>65</v>
      </c>
      <c r="R13" s="21"/>
      <c r="S13" s="21"/>
      <c r="T13" s="19"/>
    </row>
    <row r="14" spans="1:20" ht="23.25" thickBot="1">
      <c r="A14" s="70">
        <v>12</v>
      </c>
      <c r="B14" s="60" t="s">
        <v>47</v>
      </c>
      <c r="C14" s="34">
        <v>10</v>
      </c>
      <c r="D14" s="34">
        <v>10</v>
      </c>
      <c r="E14" s="34">
        <v>6</v>
      </c>
      <c r="F14" s="34">
        <v>9</v>
      </c>
      <c r="G14" s="35">
        <v>10</v>
      </c>
      <c r="H14" s="35">
        <v>10</v>
      </c>
      <c r="I14" s="35">
        <v>10</v>
      </c>
      <c r="J14" s="35">
        <v>10</v>
      </c>
      <c r="K14" s="35">
        <v>6</v>
      </c>
      <c r="L14" s="35">
        <v>10</v>
      </c>
      <c r="M14" s="35">
        <v>10</v>
      </c>
      <c r="N14" s="35">
        <f t="shared" si="0"/>
        <v>101</v>
      </c>
      <c r="O14" s="64">
        <f t="shared" si="1"/>
        <v>9.1818181818181817</v>
      </c>
      <c r="P14" s="51">
        <f t="shared" si="2"/>
        <v>35</v>
      </c>
      <c r="Q14" s="51">
        <f t="shared" si="3"/>
        <v>66</v>
      </c>
      <c r="R14" s="21"/>
      <c r="S14" s="21"/>
      <c r="T14" s="19"/>
    </row>
    <row r="15" spans="1:20" ht="23.25" thickBot="1">
      <c r="A15" s="70">
        <v>13</v>
      </c>
      <c r="B15" s="60" t="s">
        <v>42</v>
      </c>
      <c r="C15" s="37">
        <v>10</v>
      </c>
      <c r="D15" s="37">
        <v>10</v>
      </c>
      <c r="E15" s="37">
        <v>6</v>
      </c>
      <c r="F15" s="37">
        <v>8</v>
      </c>
      <c r="G15" s="38">
        <v>9</v>
      </c>
      <c r="H15" s="38">
        <v>8</v>
      </c>
      <c r="I15" s="38">
        <v>10</v>
      </c>
      <c r="J15" s="38">
        <v>10</v>
      </c>
      <c r="K15" s="38">
        <v>9</v>
      </c>
      <c r="L15" s="38">
        <v>10</v>
      </c>
      <c r="M15" s="38">
        <v>10</v>
      </c>
      <c r="N15" s="35">
        <f t="shared" si="0"/>
        <v>100</v>
      </c>
      <c r="O15" s="64">
        <f t="shared" si="1"/>
        <v>9.0909090909090917</v>
      </c>
      <c r="P15" s="51">
        <f t="shared" si="2"/>
        <v>34</v>
      </c>
      <c r="Q15" s="51">
        <f t="shared" si="3"/>
        <v>66</v>
      </c>
      <c r="R15" s="21"/>
      <c r="S15" s="21"/>
      <c r="T15" s="19"/>
    </row>
    <row r="16" spans="1:20" ht="15.75" thickBot="1">
      <c r="A16" s="70">
        <v>14</v>
      </c>
      <c r="B16" s="32" t="s">
        <v>64</v>
      </c>
      <c r="C16" s="34">
        <v>9</v>
      </c>
      <c r="D16" s="34">
        <v>10</v>
      </c>
      <c r="E16" s="34">
        <v>10</v>
      </c>
      <c r="F16" s="34">
        <v>6</v>
      </c>
      <c r="G16" s="35">
        <v>10</v>
      </c>
      <c r="H16" s="35">
        <v>10</v>
      </c>
      <c r="I16" s="35">
        <v>8</v>
      </c>
      <c r="J16" s="35">
        <v>10</v>
      </c>
      <c r="K16" s="35">
        <v>6</v>
      </c>
      <c r="L16" s="35">
        <v>10</v>
      </c>
      <c r="M16" s="35">
        <v>10</v>
      </c>
      <c r="N16" s="35">
        <f t="shared" ref="N16" si="4">SUM(C16:M16)</f>
        <v>99</v>
      </c>
      <c r="O16" s="64">
        <f t="shared" ref="O16" si="5">N16/11</f>
        <v>9</v>
      </c>
      <c r="P16" s="51">
        <f t="shared" ref="P16" si="6">SUM(C16:F16)</f>
        <v>35</v>
      </c>
      <c r="Q16" s="51">
        <f t="shared" ref="Q16" si="7">SUM(G16:M16)</f>
        <v>64</v>
      </c>
      <c r="R16" s="21"/>
      <c r="S16" s="21"/>
      <c r="T16" s="19"/>
    </row>
    <row r="17" spans="1:20" ht="15.75" thickBot="1">
      <c r="A17" s="70">
        <v>15</v>
      </c>
      <c r="B17" s="32" t="s">
        <v>34</v>
      </c>
      <c r="C17" s="34">
        <v>10</v>
      </c>
      <c r="D17" s="34">
        <v>10</v>
      </c>
      <c r="E17" s="34">
        <v>10</v>
      </c>
      <c r="F17" s="34">
        <v>10</v>
      </c>
      <c r="G17" s="35">
        <v>9</v>
      </c>
      <c r="H17" s="35">
        <v>10</v>
      </c>
      <c r="I17" s="35">
        <v>10</v>
      </c>
      <c r="J17" s="35">
        <v>10</v>
      </c>
      <c r="K17" s="35">
        <v>9</v>
      </c>
      <c r="L17" s="35">
        <v>8</v>
      </c>
      <c r="M17" s="35">
        <v>10</v>
      </c>
      <c r="N17" s="35">
        <f>SUM(C17:M17)</f>
        <v>106</v>
      </c>
      <c r="O17" s="64">
        <f t="shared" si="1"/>
        <v>9.6363636363636367</v>
      </c>
      <c r="P17" s="51">
        <f t="shared" si="2"/>
        <v>40</v>
      </c>
      <c r="Q17" s="51">
        <f t="shared" si="3"/>
        <v>66</v>
      </c>
      <c r="R17" s="21"/>
      <c r="S17" s="21"/>
      <c r="T17" s="19"/>
    </row>
    <row r="18" spans="1:20" ht="15.75" thickBot="1">
      <c r="A18" s="70">
        <v>16</v>
      </c>
      <c r="B18" s="60" t="s">
        <v>48</v>
      </c>
      <c r="C18" s="34">
        <v>10</v>
      </c>
      <c r="D18" s="34">
        <v>10</v>
      </c>
      <c r="E18" s="34">
        <v>10</v>
      </c>
      <c r="F18" s="34">
        <v>10</v>
      </c>
      <c r="G18" s="34">
        <v>10</v>
      </c>
      <c r="H18" s="34">
        <v>10</v>
      </c>
      <c r="I18" s="34">
        <v>10</v>
      </c>
      <c r="J18" s="34">
        <v>10</v>
      </c>
      <c r="K18" s="34">
        <v>10</v>
      </c>
      <c r="L18" s="34">
        <v>10</v>
      </c>
      <c r="M18" s="34">
        <v>10</v>
      </c>
      <c r="N18" s="35">
        <f>SUM(C18:M18)</f>
        <v>110</v>
      </c>
      <c r="O18" s="65">
        <f t="shared" si="1"/>
        <v>10</v>
      </c>
      <c r="P18" s="51">
        <f t="shared" si="2"/>
        <v>40</v>
      </c>
      <c r="Q18" s="51">
        <f t="shared" si="3"/>
        <v>70</v>
      </c>
      <c r="R18" s="21"/>
      <c r="S18" s="21"/>
      <c r="T18" s="19"/>
    </row>
    <row r="19" spans="1:20" ht="15.75" thickBot="1">
      <c r="A19" s="70">
        <v>17</v>
      </c>
      <c r="B19" s="60" t="s">
        <v>49</v>
      </c>
      <c r="C19" s="34">
        <v>10</v>
      </c>
      <c r="D19" s="34">
        <v>10</v>
      </c>
      <c r="E19" s="34">
        <v>10</v>
      </c>
      <c r="F19" s="34">
        <v>9</v>
      </c>
      <c r="G19" s="35">
        <v>10</v>
      </c>
      <c r="H19" s="35">
        <v>10</v>
      </c>
      <c r="I19" s="35">
        <v>10</v>
      </c>
      <c r="J19" s="35">
        <v>10</v>
      </c>
      <c r="K19" s="35">
        <v>10</v>
      </c>
      <c r="L19" s="35">
        <v>8</v>
      </c>
      <c r="M19" s="35">
        <v>9</v>
      </c>
      <c r="N19" s="35">
        <f t="shared" ref="N19:N26" si="8">SUM(C19:M19)</f>
        <v>106</v>
      </c>
      <c r="O19" s="64">
        <f t="shared" si="1"/>
        <v>9.6363636363636367</v>
      </c>
      <c r="P19" s="51">
        <f t="shared" si="2"/>
        <v>39</v>
      </c>
      <c r="Q19" s="51">
        <f t="shared" si="3"/>
        <v>67</v>
      </c>
      <c r="R19" s="13"/>
      <c r="S19" s="13"/>
      <c r="T19" s="13"/>
    </row>
    <row r="20" spans="1:20" ht="15.75" thickBot="1">
      <c r="A20" s="70">
        <v>18</v>
      </c>
      <c r="B20" s="60" t="s">
        <v>50</v>
      </c>
      <c r="C20" s="34">
        <v>8</v>
      </c>
      <c r="D20" s="34">
        <v>10</v>
      </c>
      <c r="E20" s="34">
        <v>10</v>
      </c>
      <c r="F20" s="34">
        <v>10</v>
      </c>
      <c r="G20" s="35">
        <v>10</v>
      </c>
      <c r="H20" s="35">
        <v>10</v>
      </c>
      <c r="I20" s="35">
        <v>10</v>
      </c>
      <c r="J20" s="35">
        <v>10</v>
      </c>
      <c r="K20" s="35">
        <v>9</v>
      </c>
      <c r="L20" s="35">
        <v>7</v>
      </c>
      <c r="M20" s="35">
        <v>1</v>
      </c>
      <c r="N20" s="35">
        <f t="shared" si="8"/>
        <v>95</v>
      </c>
      <c r="O20" s="64">
        <f t="shared" si="1"/>
        <v>8.6363636363636367</v>
      </c>
      <c r="P20" s="51">
        <f t="shared" si="2"/>
        <v>38</v>
      </c>
      <c r="Q20" s="51">
        <f t="shared" si="3"/>
        <v>57</v>
      </c>
      <c r="R20" s="13"/>
      <c r="S20" s="13"/>
      <c r="T20" s="13"/>
    </row>
    <row r="21" spans="1:20" ht="15.75" thickBot="1">
      <c r="A21" s="70">
        <v>19</v>
      </c>
      <c r="B21" s="60" t="s">
        <v>51</v>
      </c>
      <c r="C21" s="34">
        <v>10</v>
      </c>
      <c r="D21" s="34">
        <v>10</v>
      </c>
      <c r="E21" s="34">
        <v>10</v>
      </c>
      <c r="F21" s="34">
        <v>8</v>
      </c>
      <c r="G21" s="35">
        <v>10</v>
      </c>
      <c r="H21" s="35">
        <v>10</v>
      </c>
      <c r="I21" s="35">
        <v>10</v>
      </c>
      <c r="J21" s="35">
        <v>10</v>
      </c>
      <c r="K21" s="35">
        <v>10</v>
      </c>
      <c r="L21" s="35">
        <v>10</v>
      </c>
      <c r="M21" s="35">
        <v>10</v>
      </c>
      <c r="N21" s="35">
        <f t="shared" si="8"/>
        <v>108</v>
      </c>
      <c r="O21" s="64">
        <f t="shared" si="1"/>
        <v>9.8181818181818183</v>
      </c>
      <c r="P21" s="51">
        <f t="shared" si="2"/>
        <v>38</v>
      </c>
      <c r="Q21" s="51">
        <f t="shared" si="3"/>
        <v>70</v>
      </c>
      <c r="R21" s="13"/>
      <c r="S21" s="13"/>
      <c r="T21" s="13"/>
    </row>
    <row r="22" spans="1:20" ht="15.75" thickBot="1">
      <c r="A22" s="70">
        <v>20</v>
      </c>
      <c r="B22" s="60" t="s">
        <v>52</v>
      </c>
      <c r="C22" s="34">
        <v>10</v>
      </c>
      <c r="D22" s="34">
        <v>9</v>
      </c>
      <c r="E22" s="34">
        <v>6</v>
      </c>
      <c r="F22" s="34">
        <v>10</v>
      </c>
      <c r="G22" s="35">
        <v>9</v>
      </c>
      <c r="H22" s="35">
        <v>10</v>
      </c>
      <c r="I22" s="35">
        <v>10</v>
      </c>
      <c r="J22" s="35">
        <v>10</v>
      </c>
      <c r="K22" s="35">
        <v>8.5</v>
      </c>
      <c r="L22" s="35">
        <v>10</v>
      </c>
      <c r="M22" s="35">
        <v>10</v>
      </c>
      <c r="N22" s="35">
        <f t="shared" si="8"/>
        <v>102.5</v>
      </c>
      <c r="O22" s="64">
        <f t="shared" si="1"/>
        <v>9.3181818181818183</v>
      </c>
      <c r="P22" s="51">
        <f t="shared" si="2"/>
        <v>35</v>
      </c>
      <c r="Q22" s="51">
        <f t="shared" si="3"/>
        <v>67.5</v>
      </c>
      <c r="R22" s="13"/>
      <c r="S22" s="13"/>
      <c r="T22" s="13"/>
    </row>
    <row r="23" spans="1:20" ht="15.75" thickBot="1">
      <c r="A23" s="70">
        <v>21</v>
      </c>
      <c r="B23" s="60" t="s">
        <v>53</v>
      </c>
      <c r="C23" s="34">
        <v>10</v>
      </c>
      <c r="D23" s="34">
        <v>10</v>
      </c>
      <c r="E23" s="34">
        <v>10</v>
      </c>
      <c r="F23" s="34">
        <v>2</v>
      </c>
      <c r="G23" s="35">
        <v>8</v>
      </c>
      <c r="H23" s="35">
        <v>10</v>
      </c>
      <c r="I23" s="35">
        <v>10</v>
      </c>
      <c r="J23" s="35">
        <v>10</v>
      </c>
      <c r="K23" s="35">
        <v>10</v>
      </c>
      <c r="L23" s="35">
        <v>10</v>
      </c>
      <c r="M23" s="35">
        <v>8</v>
      </c>
      <c r="N23" s="35">
        <f t="shared" si="8"/>
        <v>98</v>
      </c>
      <c r="O23" s="64">
        <f t="shared" si="1"/>
        <v>8.9090909090909083</v>
      </c>
      <c r="P23" s="51">
        <f t="shared" si="2"/>
        <v>32</v>
      </c>
      <c r="Q23" s="51">
        <f t="shared" si="3"/>
        <v>66</v>
      </c>
      <c r="R23" s="13"/>
      <c r="S23" s="13"/>
      <c r="T23" s="13"/>
    </row>
    <row r="24" spans="1:20" ht="15.75" thickBot="1">
      <c r="A24" s="70">
        <v>22</v>
      </c>
      <c r="B24" s="60" t="s">
        <v>54</v>
      </c>
      <c r="C24" s="34">
        <v>10</v>
      </c>
      <c r="D24" s="34">
        <v>10</v>
      </c>
      <c r="E24" s="34">
        <v>10</v>
      </c>
      <c r="F24" s="34">
        <v>2</v>
      </c>
      <c r="G24" s="35">
        <v>8</v>
      </c>
      <c r="H24" s="35">
        <v>10</v>
      </c>
      <c r="I24" s="35">
        <v>10</v>
      </c>
      <c r="J24" s="35">
        <v>10</v>
      </c>
      <c r="K24" s="35">
        <v>9</v>
      </c>
      <c r="L24" s="35">
        <v>10</v>
      </c>
      <c r="M24" s="35">
        <v>9</v>
      </c>
      <c r="N24" s="35">
        <f t="shared" si="8"/>
        <v>98</v>
      </c>
      <c r="O24" s="64">
        <f t="shared" si="1"/>
        <v>8.9090909090909083</v>
      </c>
      <c r="P24" s="51">
        <f t="shared" si="2"/>
        <v>32</v>
      </c>
      <c r="Q24" s="51">
        <f t="shared" si="3"/>
        <v>66</v>
      </c>
      <c r="R24" s="13"/>
      <c r="S24" s="13"/>
      <c r="T24" s="13"/>
    </row>
    <row r="25" spans="1:20" ht="23.25" thickBot="1">
      <c r="A25" s="70">
        <v>23</v>
      </c>
      <c r="B25" s="60" t="s">
        <v>63</v>
      </c>
      <c r="C25" s="34">
        <v>10</v>
      </c>
      <c r="D25" s="34">
        <v>10</v>
      </c>
      <c r="E25" s="34">
        <v>9</v>
      </c>
      <c r="F25" s="34">
        <v>5</v>
      </c>
      <c r="G25" s="35">
        <v>8.5</v>
      </c>
      <c r="H25" s="35">
        <v>10</v>
      </c>
      <c r="I25" s="35">
        <v>6</v>
      </c>
      <c r="J25" s="35">
        <v>10</v>
      </c>
      <c r="K25" s="35">
        <v>5</v>
      </c>
      <c r="L25" s="35">
        <v>4</v>
      </c>
      <c r="M25" s="35">
        <v>2</v>
      </c>
      <c r="N25" s="35">
        <f t="shared" si="8"/>
        <v>79.5</v>
      </c>
      <c r="O25" s="64">
        <f t="shared" si="1"/>
        <v>7.2272727272727275</v>
      </c>
      <c r="P25" s="51">
        <f t="shared" si="2"/>
        <v>34</v>
      </c>
      <c r="Q25" s="51">
        <f t="shared" si="3"/>
        <v>45.5</v>
      </c>
      <c r="R25" s="13"/>
      <c r="S25" s="13"/>
      <c r="T25" s="13"/>
    </row>
    <row r="26" spans="1:20" ht="23.25" thickBot="1">
      <c r="A26" s="70">
        <v>24</v>
      </c>
      <c r="B26" s="60" t="s">
        <v>56</v>
      </c>
      <c r="C26" s="34">
        <v>10</v>
      </c>
      <c r="D26" s="34">
        <v>10</v>
      </c>
      <c r="E26" s="34">
        <v>10</v>
      </c>
      <c r="F26" s="34">
        <v>5</v>
      </c>
      <c r="G26" s="35">
        <v>10</v>
      </c>
      <c r="H26" s="35">
        <v>10</v>
      </c>
      <c r="I26" s="35">
        <v>10</v>
      </c>
      <c r="J26" s="35">
        <v>10</v>
      </c>
      <c r="K26" s="35">
        <v>9</v>
      </c>
      <c r="L26" s="35">
        <v>10</v>
      </c>
      <c r="M26" s="35">
        <v>10</v>
      </c>
      <c r="N26" s="35">
        <f t="shared" si="8"/>
        <v>104</v>
      </c>
      <c r="O26" s="64">
        <f t="shared" si="1"/>
        <v>9.454545454545455</v>
      </c>
      <c r="P26" s="51">
        <f t="shared" si="2"/>
        <v>35</v>
      </c>
      <c r="Q26" s="51">
        <f t="shared" si="3"/>
        <v>69</v>
      </c>
      <c r="R26" s="13"/>
      <c r="S26" s="13"/>
      <c r="T26" s="13"/>
    </row>
    <row r="27" spans="1:20">
      <c r="A27" s="15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>
      <c r="A28" s="15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>
      <c r="A29" s="15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>
      <c r="A30" s="1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>
      <c r="A31" s="15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>
      <c r="A32" s="15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>
      <c r="A33" s="18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>
      <c r="A34" s="18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>
      <c r="A35" s="18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s="18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>
      <c r="A37" s="18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>
      <c r="A38" s="18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>
      <c r="A39" s="18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>
      <c r="A40" s="18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>
      <c r="A41" s="18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>
      <c r="A42" s="18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>
      <c r="A43" s="18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>
      <c r="A44" s="18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>
      <c r="A45" s="18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>
      <c r="A46" s="18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>
      <c r="A47" s="18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>
      <c r="A48" s="1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>
      <c r="A49" s="1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>
      <c r="A50" s="1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>
      <c r="A51" s="18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>
      <c r="A52" s="1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7:20"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7:20"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7:20"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7:20"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7:20"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7:20"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7:20"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7:20"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7:20"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7:20"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7:20"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7:20"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7:20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7:20"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7:20"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7:20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7:20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7:20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7:20"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7:20"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7:20"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7:20"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7:20"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7:20"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7:20"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7:20"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7:20"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7:20"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7:20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7:20"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7:20"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7:20"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7:20"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7:20"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7:20"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7:20"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7:20"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7:20"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7:20"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7:20"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7:20"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7:20"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7:20"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7:20"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7:20"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7:20"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7:20"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7:20"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7:20"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7:20"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7:20"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7:20"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7:20"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7:20"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7:20"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7:20"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7:20"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7:20"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7:20"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7:20"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7:20"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7:20"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7:20"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7:20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7:20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7:20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7:20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7:20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7:20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7:20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7:20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7:20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7:20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7:20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7:20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7:20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7:20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7:20"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7:20"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spans="7:20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spans="7:20"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spans="7:20"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spans="7:20"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spans="7:20"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spans="7:20"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spans="7:20"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spans="7:20"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spans="7:20"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spans="7:20"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spans="7:20"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spans="7:20"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spans="7:20"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spans="7:20"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spans="7:20"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spans="7:20"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spans="7:20"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spans="7:20"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spans="7:20"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spans="7:20"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spans="7:20"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spans="7:20"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spans="7:20"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spans="7:20"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spans="7:20"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spans="7:20"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spans="7:20"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spans="7:20"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spans="7:20"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spans="7:20"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spans="7:20"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spans="7:20"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spans="7:20"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</row>
    <row r="177" spans="7:20"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spans="7:20"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spans="7:20"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  <row r="180" spans="7:20"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</row>
    <row r="181" spans="7:20"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</row>
    <row r="182" spans="7:20"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</row>
    <row r="183" spans="7:20"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</row>
    <row r="184" spans="7:20"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</row>
    <row r="185" spans="7:20"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</row>
    <row r="186" spans="7:20"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</row>
    <row r="187" spans="7:20"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</row>
    <row r="188" spans="7:20"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</row>
    <row r="189" spans="7:20"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</row>
    <row r="190" spans="7:20"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</row>
    <row r="191" spans="7:20"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</row>
    <row r="192" spans="7:20"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</row>
    <row r="193" spans="7:20"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</row>
    <row r="194" spans="7:20"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</row>
    <row r="195" spans="7:20"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</row>
    <row r="196" spans="7:20"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</row>
    <row r="197" spans="7:20"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</row>
    <row r="198" spans="7:20"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</row>
    <row r="199" spans="7:20"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</row>
    <row r="200" spans="7:20"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</row>
    <row r="201" spans="7:20"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</row>
    <row r="202" spans="7:20"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</row>
    <row r="203" spans="7:20"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</row>
    <row r="204" spans="7:20"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</row>
    <row r="205" spans="7:20"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</row>
    <row r="206" spans="7:20"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</row>
    <row r="207" spans="7:20"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</row>
    <row r="208" spans="7:20"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</row>
    <row r="209" spans="7:20"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</row>
    <row r="210" spans="7:20"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</row>
    <row r="211" spans="7:20"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</row>
    <row r="212" spans="7:20"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</row>
    <row r="213" spans="7:20"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</row>
    <row r="214" spans="7:20"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</row>
    <row r="215" spans="7:20"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</row>
    <row r="216" spans="7:20"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</row>
    <row r="217" spans="7:20"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</row>
    <row r="218" spans="7:20"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</row>
    <row r="219" spans="7:20"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</row>
    <row r="220" spans="7:20"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</row>
    <row r="221" spans="7:20"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</row>
    <row r="222" spans="7:20"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</row>
    <row r="223" spans="7:20"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</row>
    <row r="224" spans="7:20"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</row>
    <row r="225" spans="7:20"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</row>
    <row r="226" spans="7:20"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</row>
    <row r="227" spans="7:20"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</row>
    <row r="228" spans="7:20"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</row>
    <row r="229" spans="7:20"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</row>
    <row r="230" spans="7:20"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</row>
    <row r="231" spans="7:20"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</row>
    <row r="232" spans="7:20"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</row>
    <row r="233" spans="7:20"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7:20"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7:20"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7:20"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7:20"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7:20"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7:20"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7:20"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7:20"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7:20"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7:20"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7:20"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7:20"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7:20"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7:20"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7:20"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7:20"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  <row r="250" spans="7:20"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</row>
    <row r="251" spans="7:20"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</row>
    <row r="252" spans="7:20"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</row>
    <row r="253" spans="7:20"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</row>
    <row r="254" spans="7:20"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</row>
    <row r="255" spans="7:20"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</row>
    <row r="256" spans="7:20"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</row>
    <row r="257" spans="7:20"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</row>
    <row r="258" spans="7:20"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</row>
    <row r="259" spans="7:20"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</row>
    <row r="260" spans="7:20"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</row>
    <row r="261" spans="7:20"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</row>
    <row r="262" spans="7:20"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</row>
    <row r="263" spans="7:20"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</row>
    <row r="264" spans="7:20"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</row>
    <row r="265" spans="7:20"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</row>
    <row r="266" spans="7:20"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</row>
    <row r="267" spans="7:20"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</row>
    <row r="268" spans="7:20"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</row>
    <row r="269" spans="7:20"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</row>
    <row r="270" spans="7:20"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</row>
    <row r="271" spans="7:20"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</row>
    <row r="272" spans="7:20"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</row>
    <row r="273" spans="7:20"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</row>
    <row r="274" spans="7:20"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</row>
    <row r="275" spans="7:20"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</row>
    <row r="276" spans="7:20"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</row>
    <row r="277" spans="7:20"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</row>
    <row r="278" spans="7:20"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</row>
    <row r="279" spans="7:20"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</row>
    <row r="280" spans="7:20"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</row>
    <row r="281" spans="7:20"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</row>
    <row r="282" spans="7:20"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</row>
    <row r="283" spans="7:20"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</row>
    <row r="284" spans="7:20"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</row>
    <row r="285" spans="7:20"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</row>
    <row r="286" spans="7:20"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</row>
    <row r="287" spans="7:20"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</row>
    <row r="288" spans="7:20"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</row>
    <row r="289" spans="7:20"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</row>
    <row r="290" spans="7:20"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</row>
    <row r="291" spans="7:20"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</row>
    <row r="292" spans="7:20"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</row>
    <row r="293" spans="7:20"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</row>
    <row r="294" spans="7:20"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</row>
    <row r="295" spans="7:20"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</row>
    <row r="296" spans="7:20"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</row>
    <row r="297" spans="7:20"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</row>
    <row r="298" spans="7:20"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</row>
    <row r="299" spans="7:20"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</row>
    <row r="300" spans="7:20"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</row>
    <row r="301" spans="7:20"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</row>
    <row r="302" spans="7:20"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</row>
    <row r="303" spans="7:20"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</row>
    <row r="304" spans="7:20"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</row>
    <row r="305" spans="7:20"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</row>
    <row r="306" spans="7:20"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</row>
    <row r="307" spans="7:20"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</row>
    <row r="308" spans="7:20"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</row>
    <row r="309" spans="7:20"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</row>
    <row r="310" spans="7:20"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</row>
    <row r="311" spans="7:20"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</row>
    <row r="312" spans="7:20"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</row>
  </sheetData>
  <mergeCells count="3">
    <mergeCell ref="A1:A2"/>
    <mergeCell ref="C1:F1"/>
    <mergeCell ref="G1:M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6"/>
  <sheetViews>
    <sheetView tabSelected="1" zoomScale="85" zoomScaleNormal="85" workbookViewId="0">
      <selection activeCell="C3" sqref="C3:U26"/>
    </sheetView>
  </sheetViews>
  <sheetFormatPr defaultRowHeight="15"/>
  <cols>
    <col min="1" max="1" width="5.28515625" customWidth="1"/>
    <col min="2" max="2" width="54.5703125" style="15" customWidth="1"/>
    <col min="3" max="3" width="18.140625" customWidth="1"/>
    <col min="4" max="4" width="16.28515625" customWidth="1"/>
    <col min="5" max="5" width="26.42578125" customWidth="1"/>
    <col min="6" max="6" width="23.7109375" customWidth="1"/>
    <col min="7" max="7" width="27.42578125" customWidth="1"/>
    <col min="8" max="8" width="15.5703125" customWidth="1"/>
    <col min="9" max="9" width="20.85546875" customWidth="1"/>
    <col min="10" max="10" width="16.42578125" customWidth="1"/>
    <col min="11" max="11" width="35.28515625" customWidth="1"/>
    <col min="12" max="12" width="19.140625" customWidth="1"/>
    <col min="13" max="13" width="20.85546875" customWidth="1"/>
    <col min="14" max="14" width="15.28515625" customWidth="1"/>
    <col min="15" max="15" width="13.7109375" customWidth="1"/>
    <col min="16" max="16" width="18.5703125" customWidth="1"/>
    <col min="17" max="17" width="13.140625" customWidth="1"/>
    <col min="18" max="18" width="23" customWidth="1"/>
    <col min="19" max="19" width="11" customWidth="1"/>
  </cols>
  <sheetData>
    <row r="1" spans="1:21" s="2" customFormat="1" ht="140.25" customHeight="1" thickBot="1">
      <c r="A1" s="67" t="s">
        <v>0</v>
      </c>
      <c r="B1" s="1" t="s">
        <v>1</v>
      </c>
      <c r="C1" s="110" t="s">
        <v>2</v>
      </c>
      <c r="D1" s="111"/>
      <c r="E1" s="111"/>
      <c r="F1" s="115"/>
      <c r="G1" s="116" t="s">
        <v>3</v>
      </c>
      <c r="H1" s="117"/>
      <c r="I1" s="117"/>
      <c r="J1" s="117"/>
      <c r="K1" s="117"/>
      <c r="L1" s="117"/>
      <c r="M1" s="118"/>
      <c r="N1" s="116" t="s">
        <v>4</v>
      </c>
      <c r="O1" s="118"/>
      <c r="P1" s="116" t="s">
        <v>5</v>
      </c>
      <c r="Q1" s="117"/>
      <c r="R1" s="117"/>
      <c r="S1" s="23"/>
    </row>
    <row r="2" spans="1:21" s="8" customFormat="1" ht="195.75" customHeight="1">
      <c r="A2" s="68"/>
      <c r="B2" s="1"/>
      <c r="C2" s="3" t="s">
        <v>7</v>
      </c>
      <c r="D2" s="3" t="s">
        <v>8</v>
      </c>
      <c r="E2" s="3" t="s">
        <v>9</v>
      </c>
      <c r="F2" s="4" t="s">
        <v>10</v>
      </c>
      <c r="G2" s="5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7" t="s">
        <v>17</v>
      </c>
      <c r="N2" s="5" t="s">
        <v>18</v>
      </c>
      <c r="O2" s="7" t="s">
        <v>19</v>
      </c>
      <c r="P2" s="5" t="s">
        <v>20</v>
      </c>
      <c r="Q2" s="6" t="s">
        <v>21</v>
      </c>
      <c r="R2" s="6" t="s">
        <v>22</v>
      </c>
      <c r="S2" s="45" t="s">
        <v>33</v>
      </c>
      <c r="T2" s="52" t="s">
        <v>57</v>
      </c>
      <c r="U2" s="59"/>
    </row>
    <row r="3" spans="1:21" ht="28.5" customHeight="1" thickBot="1">
      <c r="A3" s="9">
        <v>1</v>
      </c>
      <c r="B3" s="33" t="s">
        <v>43</v>
      </c>
      <c r="C3" s="27">
        <v>9.2289719626168232</v>
      </c>
      <c r="D3" s="27">
        <v>9.509345794392523</v>
      </c>
      <c r="E3" s="27">
        <v>9.7429906542056077</v>
      </c>
      <c r="F3" s="27">
        <v>9.4158878504672892</v>
      </c>
      <c r="G3" s="27">
        <v>9.3691588785046722</v>
      </c>
      <c r="H3" s="27">
        <v>9.6728971962616832</v>
      </c>
      <c r="I3" s="27">
        <v>9.5794392523364493</v>
      </c>
      <c r="J3" s="27">
        <v>9.6495327102803738</v>
      </c>
      <c r="K3" s="27">
        <v>9.7196261682242984</v>
      </c>
      <c r="L3" s="27">
        <v>9.7663551401869153</v>
      </c>
      <c r="M3" s="27">
        <v>9.6728971962616814</v>
      </c>
      <c r="N3" s="27">
        <v>10</v>
      </c>
      <c r="O3" s="27">
        <v>10</v>
      </c>
      <c r="P3" s="27">
        <v>10</v>
      </c>
      <c r="Q3" s="27">
        <v>10</v>
      </c>
      <c r="R3" s="27">
        <v>10</v>
      </c>
      <c r="S3" s="46">
        <f>SUM(C3:R3)</f>
        <v>155.32710280373828</v>
      </c>
      <c r="T3" s="80">
        <f>S3/16</f>
        <v>9.7079439252336428</v>
      </c>
      <c r="U3" s="66">
        <f>SUM(N3:R3)</f>
        <v>50</v>
      </c>
    </row>
    <row r="4" spans="1:21" ht="27.75" customHeight="1" thickBot="1">
      <c r="A4" s="9">
        <v>2</v>
      </c>
      <c r="B4" s="32" t="s">
        <v>44</v>
      </c>
      <c r="C4" s="27">
        <v>9.4499999999999993</v>
      </c>
      <c r="D4" s="27">
        <v>9.9499999999999993</v>
      </c>
      <c r="E4" s="27">
        <v>10</v>
      </c>
      <c r="F4" s="27">
        <v>9.9749999999999996</v>
      </c>
      <c r="G4" s="27">
        <v>9.9499999999999993</v>
      </c>
      <c r="H4" s="27">
        <v>9.9749999999999996</v>
      </c>
      <c r="I4" s="27">
        <v>9.9</v>
      </c>
      <c r="J4" s="27">
        <v>9.875</v>
      </c>
      <c r="K4" s="27">
        <v>9.9250000000000007</v>
      </c>
      <c r="L4" s="27">
        <v>9.9250000000000007</v>
      </c>
      <c r="M4" s="27">
        <v>9.9250000000000007</v>
      </c>
      <c r="N4" s="27">
        <v>10</v>
      </c>
      <c r="O4" s="27">
        <v>10</v>
      </c>
      <c r="P4" s="27">
        <v>10</v>
      </c>
      <c r="Q4" s="27">
        <v>10</v>
      </c>
      <c r="R4" s="27">
        <v>10</v>
      </c>
      <c r="S4" s="46">
        <f t="shared" ref="S4:S26" si="0">SUM(C4:R4)</f>
        <v>158.85</v>
      </c>
      <c r="T4" s="80">
        <f t="shared" ref="T4:T26" si="1">S4/16</f>
        <v>9.9281249999999996</v>
      </c>
      <c r="U4" s="66">
        <f t="shared" ref="U4:U26" si="2">SUM(N4:R4)</f>
        <v>50</v>
      </c>
    </row>
    <row r="5" spans="1:21" ht="27.75" customHeight="1" thickBot="1">
      <c r="A5" s="9">
        <v>3</v>
      </c>
      <c r="B5" s="32" t="s">
        <v>45</v>
      </c>
      <c r="C5" s="27">
        <v>8.6363636363636367</v>
      </c>
      <c r="D5" s="27">
        <v>9.15</v>
      </c>
      <c r="E5" s="27">
        <v>8.4</v>
      </c>
      <c r="F5" s="27">
        <v>8.5500000000000007</v>
      </c>
      <c r="G5" s="27">
        <v>8.9499999999999993</v>
      </c>
      <c r="H5" s="27">
        <v>8.9749999999999996</v>
      </c>
      <c r="I5" s="27">
        <v>8.65</v>
      </c>
      <c r="J5" s="27">
        <v>9.1</v>
      </c>
      <c r="K5" s="27">
        <v>8.875</v>
      </c>
      <c r="L5" s="27">
        <v>8.5</v>
      </c>
      <c r="M5" s="27">
        <v>9.1999999999999993</v>
      </c>
      <c r="N5" s="27">
        <v>10</v>
      </c>
      <c r="O5" s="27">
        <v>10</v>
      </c>
      <c r="P5" s="27">
        <v>9.8000000000000007</v>
      </c>
      <c r="Q5" s="27">
        <v>9.6</v>
      </c>
      <c r="R5" s="27">
        <v>10</v>
      </c>
      <c r="S5" s="46">
        <f t="shared" si="0"/>
        <v>146.38636363636363</v>
      </c>
      <c r="T5" s="80">
        <f t="shared" si="1"/>
        <v>9.1491477272727266</v>
      </c>
      <c r="U5" s="66">
        <f t="shared" si="2"/>
        <v>49.4</v>
      </c>
    </row>
    <row r="6" spans="1:21" ht="27" customHeight="1" thickBot="1">
      <c r="A6" s="9">
        <v>4</v>
      </c>
      <c r="B6" s="32" t="s">
        <v>46</v>
      </c>
      <c r="C6" s="27">
        <v>8.6197916666666661</v>
      </c>
      <c r="D6" s="27">
        <v>9.1</v>
      </c>
      <c r="E6" s="27">
        <v>9.1999999999999993</v>
      </c>
      <c r="F6" s="27">
        <v>9.15</v>
      </c>
      <c r="G6" s="27">
        <v>8.9</v>
      </c>
      <c r="H6" s="27">
        <v>8.9749999999999996</v>
      </c>
      <c r="I6" s="27">
        <v>9.0500000000000007</v>
      </c>
      <c r="J6" s="27">
        <v>9.25</v>
      </c>
      <c r="K6" s="27">
        <v>9.2249999999999996</v>
      </c>
      <c r="L6" s="27">
        <v>9.1</v>
      </c>
      <c r="M6" s="27">
        <v>9.15</v>
      </c>
      <c r="N6" s="27">
        <v>10</v>
      </c>
      <c r="O6" s="27">
        <v>10</v>
      </c>
      <c r="P6" s="27">
        <v>9.8000000000000007</v>
      </c>
      <c r="Q6" s="27">
        <v>9.9</v>
      </c>
      <c r="R6" s="27">
        <v>10</v>
      </c>
      <c r="S6" s="46">
        <f t="shared" si="0"/>
        <v>149.41979166666667</v>
      </c>
      <c r="T6" s="80">
        <f t="shared" si="1"/>
        <v>9.3387369791666668</v>
      </c>
      <c r="U6" s="66">
        <f t="shared" si="2"/>
        <v>49.7</v>
      </c>
    </row>
    <row r="7" spans="1:21" ht="38.25" customHeight="1" thickBot="1">
      <c r="A7" s="9">
        <v>5</v>
      </c>
      <c r="B7" s="32" t="s">
        <v>35</v>
      </c>
      <c r="C7" s="27">
        <v>8.4749999999999996</v>
      </c>
      <c r="D7" s="27">
        <v>8.8249999999999993</v>
      </c>
      <c r="E7" s="27">
        <v>8.875</v>
      </c>
      <c r="F7" s="27">
        <v>8.5749999999999993</v>
      </c>
      <c r="G7" s="27">
        <v>9.1</v>
      </c>
      <c r="H7" s="27">
        <v>9.1499999999999986</v>
      </c>
      <c r="I7" s="27">
        <v>8.875</v>
      </c>
      <c r="J7" s="27">
        <v>9.0250000000000004</v>
      </c>
      <c r="K7" s="27">
        <v>9.4</v>
      </c>
      <c r="L7" s="27">
        <v>8.85</v>
      </c>
      <c r="M7" s="27">
        <v>9.2249999999999996</v>
      </c>
      <c r="N7" s="27">
        <v>10</v>
      </c>
      <c r="O7" s="27">
        <v>10</v>
      </c>
      <c r="P7" s="27">
        <v>9.8000000000000007</v>
      </c>
      <c r="Q7" s="27">
        <v>10</v>
      </c>
      <c r="R7" s="27">
        <v>9.8000000000000007</v>
      </c>
      <c r="S7" s="46">
        <f t="shared" si="0"/>
        <v>147.97500000000002</v>
      </c>
      <c r="T7" s="80">
        <f t="shared" si="1"/>
        <v>9.2484375000000014</v>
      </c>
      <c r="U7" s="66">
        <f t="shared" si="2"/>
        <v>49.599999999999994</v>
      </c>
    </row>
    <row r="8" spans="1:21" ht="27" customHeight="1" thickBot="1">
      <c r="A8" s="9">
        <v>6</v>
      </c>
      <c r="B8" s="32" t="s">
        <v>36</v>
      </c>
      <c r="C8" s="27">
        <v>7.5</v>
      </c>
      <c r="D8" s="27">
        <v>8.0500000000000007</v>
      </c>
      <c r="E8" s="27">
        <v>8.1999999999999993</v>
      </c>
      <c r="F8" s="27">
        <v>7.55</v>
      </c>
      <c r="G8" s="27">
        <v>7.9</v>
      </c>
      <c r="H8" s="27">
        <v>8.2750000000000004</v>
      </c>
      <c r="I8" s="27">
        <v>8.25</v>
      </c>
      <c r="J8" s="27">
        <v>7.8</v>
      </c>
      <c r="K8" s="27">
        <v>8.375</v>
      </c>
      <c r="L8" s="27">
        <v>8.15</v>
      </c>
      <c r="M8" s="27">
        <v>8.6</v>
      </c>
      <c r="N8" s="27">
        <v>9.6</v>
      </c>
      <c r="O8" s="27">
        <v>9.6</v>
      </c>
      <c r="P8" s="27">
        <v>8.8000000000000007</v>
      </c>
      <c r="Q8" s="27">
        <v>10</v>
      </c>
      <c r="R8" s="27">
        <v>9.4</v>
      </c>
      <c r="S8" s="46">
        <f t="shared" si="0"/>
        <v>136.04999999999998</v>
      </c>
      <c r="T8" s="80">
        <f t="shared" si="1"/>
        <v>8.5031249999999989</v>
      </c>
      <c r="U8" s="66">
        <f t="shared" si="2"/>
        <v>47.4</v>
      </c>
    </row>
    <row r="9" spans="1:21" ht="26.25" customHeight="1" thickBot="1">
      <c r="A9" s="9">
        <v>7</v>
      </c>
      <c r="B9" s="32" t="s">
        <v>37</v>
      </c>
      <c r="C9" s="27">
        <v>9.0705128205128212</v>
      </c>
      <c r="D9" s="27">
        <v>9.6750000000000007</v>
      </c>
      <c r="E9" s="27">
        <v>9.4499999999999993</v>
      </c>
      <c r="F9" s="27">
        <v>9.2750000000000004</v>
      </c>
      <c r="G9" s="27">
        <v>9.375</v>
      </c>
      <c r="H9" s="27">
        <v>9.0749999999999993</v>
      </c>
      <c r="I9" s="27">
        <v>9.5500000000000007</v>
      </c>
      <c r="J9" s="27">
        <v>9.375</v>
      </c>
      <c r="K9" s="27">
        <v>9.6</v>
      </c>
      <c r="L9" s="27">
        <v>9.375</v>
      </c>
      <c r="M9" s="27">
        <v>9.25</v>
      </c>
      <c r="N9" s="27">
        <v>10</v>
      </c>
      <c r="O9" s="27">
        <v>10</v>
      </c>
      <c r="P9" s="27">
        <v>9.9</v>
      </c>
      <c r="Q9" s="27">
        <v>10</v>
      </c>
      <c r="R9" s="27">
        <v>10</v>
      </c>
      <c r="S9" s="46">
        <f t="shared" si="0"/>
        <v>152.97051282051282</v>
      </c>
      <c r="T9" s="80">
        <f t="shared" si="1"/>
        <v>9.5606570512820515</v>
      </c>
      <c r="U9" s="66">
        <f t="shared" si="2"/>
        <v>49.9</v>
      </c>
    </row>
    <row r="10" spans="1:21" ht="29.25" customHeight="1" thickBot="1">
      <c r="A10" s="9">
        <v>8</v>
      </c>
      <c r="B10" s="32" t="s">
        <v>38</v>
      </c>
      <c r="C10" s="27">
        <v>8.8118811881188126</v>
      </c>
      <c r="D10" s="27">
        <v>8.7249999999999996</v>
      </c>
      <c r="E10" s="27">
        <v>8.8000000000000007</v>
      </c>
      <c r="F10" s="27">
        <v>8.8000000000000007</v>
      </c>
      <c r="G10" s="27">
        <v>9.375</v>
      </c>
      <c r="H10" s="27">
        <v>9.0749999999999993</v>
      </c>
      <c r="I10" s="27">
        <v>9.25</v>
      </c>
      <c r="J10" s="27">
        <v>9.0500000000000007</v>
      </c>
      <c r="K10" s="27">
        <v>8.9</v>
      </c>
      <c r="L10" s="27">
        <v>8.4250000000000007</v>
      </c>
      <c r="M10" s="27">
        <v>10</v>
      </c>
      <c r="N10" s="27">
        <v>10</v>
      </c>
      <c r="O10" s="27">
        <v>10</v>
      </c>
      <c r="P10" s="27">
        <v>10</v>
      </c>
      <c r="Q10" s="27">
        <v>10</v>
      </c>
      <c r="R10" s="27">
        <v>9.8514851485148522</v>
      </c>
      <c r="S10" s="46">
        <f t="shared" si="0"/>
        <v>149.06336633663366</v>
      </c>
      <c r="T10" s="80">
        <f t="shared" si="1"/>
        <v>9.316460396039604</v>
      </c>
      <c r="U10" s="66">
        <f t="shared" si="2"/>
        <v>49.851485148514854</v>
      </c>
    </row>
    <row r="11" spans="1:21" s="11" customFormat="1" ht="32.25" customHeight="1" thickBot="1">
      <c r="A11" s="9">
        <v>9</v>
      </c>
      <c r="B11" s="32" t="s">
        <v>39</v>
      </c>
      <c r="C11" s="27">
        <v>8.25</v>
      </c>
      <c r="D11" s="27">
        <v>8.6999999999999993</v>
      </c>
      <c r="E11" s="27">
        <v>8.5500000000000007</v>
      </c>
      <c r="F11" s="27">
        <v>8.3000000000000007</v>
      </c>
      <c r="G11" s="27">
        <v>8.4</v>
      </c>
      <c r="H11" s="27">
        <v>8.625</v>
      </c>
      <c r="I11" s="27">
        <v>8.8000000000000007</v>
      </c>
      <c r="J11" s="27">
        <v>8.625</v>
      </c>
      <c r="K11" s="27">
        <v>8.75</v>
      </c>
      <c r="L11" s="27">
        <v>8.6999999999999993</v>
      </c>
      <c r="M11" s="27">
        <v>8.5250000000000004</v>
      </c>
      <c r="N11" s="27">
        <v>9.5250000000000004</v>
      </c>
      <c r="O11" s="27">
        <v>9.35</v>
      </c>
      <c r="P11" s="27">
        <v>8.6999999999999993</v>
      </c>
      <c r="Q11" s="27">
        <v>9.1750000000000007</v>
      </c>
      <c r="R11" s="27">
        <v>9.35</v>
      </c>
      <c r="S11" s="46">
        <f t="shared" si="0"/>
        <v>140.32500000000002</v>
      </c>
      <c r="T11" s="80">
        <f t="shared" si="1"/>
        <v>8.7703125000000011</v>
      </c>
      <c r="U11" s="66">
        <f t="shared" si="2"/>
        <v>46.1</v>
      </c>
    </row>
    <row r="12" spans="1:21" s="11" customFormat="1" ht="30" customHeight="1" thickBot="1">
      <c r="A12" s="9">
        <v>10</v>
      </c>
      <c r="B12" s="32" t="s">
        <v>40</v>
      </c>
      <c r="C12" s="27">
        <v>8.0136986301369859</v>
      </c>
      <c r="D12" s="27">
        <v>7.7750000000000004</v>
      </c>
      <c r="E12" s="27">
        <v>8.0500000000000007</v>
      </c>
      <c r="F12" s="27">
        <v>7.6</v>
      </c>
      <c r="G12" s="27">
        <v>7.65</v>
      </c>
      <c r="H12" s="27">
        <v>7.95</v>
      </c>
      <c r="I12" s="27">
        <v>8.35</v>
      </c>
      <c r="J12" s="27">
        <v>7.875</v>
      </c>
      <c r="K12" s="27">
        <v>8.2249999999999996</v>
      </c>
      <c r="L12" s="27">
        <v>7.4</v>
      </c>
      <c r="M12" s="27">
        <v>7.5250000000000004</v>
      </c>
      <c r="N12" s="27">
        <v>10</v>
      </c>
      <c r="O12" s="27">
        <v>10</v>
      </c>
      <c r="P12" s="27">
        <v>9.5</v>
      </c>
      <c r="Q12" s="27">
        <v>9.8000000000000007</v>
      </c>
      <c r="R12" s="27">
        <v>9.5</v>
      </c>
      <c r="S12" s="46">
        <f t="shared" si="0"/>
        <v>135.213698630137</v>
      </c>
      <c r="T12" s="80">
        <f t="shared" si="1"/>
        <v>8.4508561643835627</v>
      </c>
      <c r="U12" s="66">
        <f t="shared" si="2"/>
        <v>48.8</v>
      </c>
    </row>
    <row r="13" spans="1:21" ht="39.75" customHeight="1" thickBot="1">
      <c r="A13" s="9">
        <v>11</v>
      </c>
      <c r="B13" s="32" t="s">
        <v>41</v>
      </c>
      <c r="C13" s="27">
        <v>8.3955223880597014</v>
      </c>
      <c r="D13" s="27">
        <v>8.5500000000000007</v>
      </c>
      <c r="E13" s="27">
        <v>6.6749999999999998</v>
      </c>
      <c r="F13" s="27">
        <v>6.7750000000000004</v>
      </c>
      <c r="G13" s="27">
        <v>8.2750000000000004</v>
      </c>
      <c r="H13" s="27">
        <v>8.85</v>
      </c>
      <c r="I13" s="27">
        <v>8.2249999999999996</v>
      </c>
      <c r="J13" s="27">
        <v>8.6999999999999993</v>
      </c>
      <c r="K13" s="27">
        <v>8.6999999999999993</v>
      </c>
      <c r="L13" s="27">
        <v>8.5</v>
      </c>
      <c r="M13" s="27">
        <v>8.125</v>
      </c>
      <c r="N13" s="27">
        <v>9.6</v>
      </c>
      <c r="O13" s="27">
        <v>9.9</v>
      </c>
      <c r="P13" s="27">
        <v>9.5</v>
      </c>
      <c r="Q13" s="27">
        <v>9.8000000000000007</v>
      </c>
      <c r="R13" s="27">
        <v>10</v>
      </c>
      <c r="S13" s="46">
        <f t="shared" si="0"/>
        <v>138.57052238805971</v>
      </c>
      <c r="T13" s="80">
        <f t="shared" si="1"/>
        <v>8.6606576492537322</v>
      </c>
      <c r="U13" s="66">
        <f t="shared" si="2"/>
        <v>48.8</v>
      </c>
    </row>
    <row r="14" spans="1:21" ht="26.25" thickBot="1">
      <c r="A14" s="69">
        <v>12</v>
      </c>
      <c r="B14" s="32" t="s">
        <v>47</v>
      </c>
      <c r="C14" s="27">
        <v>8.4749999999999996</v>
      </c>
      <c r="D14" s="27">
        <v>8.9749999999999996</v>
      </c>
      <c r="E14" s="27">
        <v>8.8000000000000007</v>
      </c>
      <c r="F14" s="27">
        <v>8.75</v>
      </c>
      <c r="G14" s="27">
        <v>8.65</v>
      </c>
      <c r="H14" s="27">
        <v>8.7249999999999996</v>
      </c>
      <c r="I14" s="27">
        <v>8.4250000000000007</v>
      </c>
      <c r="J14" s="27">
        <v>9.125</v>
      </c>
      <c r="K14" s="27">
        <v>8.2249999999999996</v>
      </c>
      <c r="L14" s="27">
        <v>8.4250000000000007</v>
      </c>
      <c r="M14" s="27">
        <v>7.9749999999999996</v>
      </c>
      <c r="N14" s="27">
        <v>9.8000000000000007</v>
      </c>
      <c r="O14" s="27">
        <v>9.8000000000000007</v>
      </c>
      <c r="P14" s="27">
        <v>9.8000000000000007</v>
      </c>
      <c r="Q14" s="27">
        <v>9.9</v>
      </c>
      <c r="R14" s="27">
        <v>10</v>
      </c>
      <c r="S14" s="46">
        <f t="shared" si="0"/>
        <v>143.84999999999997</v>
      </c>
      <c r="T14" s="80">
        <f t="shared" si="1"/>
        <v>8.9906249999999979</v>
      </c>
      <c r="U14" s="66">
        <f t="shared" si="2"/>
        <v>49.300000000000004</v>
      </c>
    </row>
    <row r="15" spans="1:21" ht="39" thickBot="1">
      <c r="A15" s="69">
        <v>13</v>
      </c>
      <c r="B15" s="32" t="s">
        <v>42</v>
      </c>
      <c r="C15" s="27">
        <v>9.0250000000000004</v>
      </c>
      <c r="D15" s="27">
        <v>9.625</v>
      </c>
      <c r="E15" s="27">
        <v>8.1</v>
      </c>
      <c r="F15" s="27">
        <v>8.8249999999999993</v>
      </c>
      <c r="G15" s="27">
        <v>9.2249999999999996</v>
      </c>
      <c r="H15" s="27">
        <v>9.4</v>
      </c>
      <c r="I15" s="27">
        <v>9.35</v>
      </c>
      <c r="J15" s="27">
        <v>9.5250000000000004</v>
      </c>
      <c r="K15" s="27">
        <v>9.6750000000000007</v>
      </c>
      <c r="L15" s="27">
        <v>9.0250000000000004</v>
      </c>
      <c r="M15" s="27">
        <v>8.5749999999999993</v>
      </c>
      <c r="N15" s="27">
        <v>10</v>
      </c>
      <c r="O15" s="27">
        <v>10</v>
      </c>
      <c r="P15" s="27">
        <v>10</v>
      </c>
      <c r="Q15" s="27">
        <v>10</v>
      </c>
      <c r="R15" s="27">
        <v>10</v>
      </c>
      <c r="S15" s="46">
        <f t="shared" si="0"/>
        <v>150.35000000000002</v>
      </c>
      <c r="T15" s="80">
        <f t="shared" si="1"/>
        <v>9.3968750000000014</v>
      </c>
      <c r="U15" s="66">
        <f t="shared" si="2"/>
        <v>50</v>
      </c>
    </row>
    <row r="16" spans="1:21" ht="15.75" thickBot="1">
      <c r="A16" s="69">
        <v>14</v>
      </c>
      <c r="B16" s="60" t="s">
        <v>64</v>
      </c>
      <c r="C16" s="27">
        <v>9.125</v>
      </c>
      <c r="D16" s="27">
        <v>9.2249999999999996</v>
      </c>
      <c r="E16" s="27">
        <v>9.0250000000000004</v>
      </c>
      <c r="F16" s="27">
        <v>9.0749999999999993</v>
      </c>
      <c r="G16" s="27">
        <v>8.7750000000000004</v>
      </c>
      <c r="H16" s="27">
        <v>9.0250000000000004</v>
      </c>
      <c r="I16" s="27">
        <v>8.65</v>
      </c>
      <c r="J16" s="27">
        <v>9.3249999999999993</v>
      </c>
      <c r="K16" s="27">
        <v>8.5500000000000007</v>
      </c>
      <c r="L16" s="27">
        <v>8.5749999999999993</v>
      </c>
      <c r="M16" s="27">
        <v>8.0500000000000007</v>
      </c>
      <c r="N16" s="27">
        <v>9.9</v>
      </c>
      <c r="O16" s="27">
        <v>10</v>
      </c>
      <c r="P16" s="27">
        <v>10</v>
      </c>
      <c r="Q16" s="27">
        <v>9.9</v>
      </c>
      <c r="R16" s="27">
        <v>10</v>
      </c>
      <c r="S16" s="46">
        <f t="shared" ref="S16" si="3">SUM(C16:R16)</f>
        <v>147.19999999999999</v>
      </c>
      <c r="T16" s="80">
        <f t="shared" ref="T16" si="4">S16/16</f>
        <v>9.1999999999999993</v>
      </c>
      <c r="U16" s="66">
        <f t="shared" ref="U16" si="5">SUM(N16:R16)</f>
        <v>49.8</v>
      </c>
    </row>
    <row r="17" spans="1:21" ht="15.75" thickBot="1">
      <c r="A17" s="69">
        <v>15</v>
      </c>
      <c r="B17" s="32" t="s">
        <v>34</v>
      </c>
      <c r="C17" s="27">
        <v>8.4749999999999996</v>
      </c>
      <c r="D17" s="27">
        <v>8.85</v>
      </c>
      <c r="E17" s="27">
        <v>8.65</v>
      </c>
      <c r="F17" s="27">
        <v>8.5500000000000007</v>
      </c>
      <c r="G17" s="27">
        <v>8.3000000000000007</v>
      </c>
      <c r="H17" s="27">
        <v>7.9249999999999998</v>
      </c>
      <c r="I17" s="27">
        <v>8.7750000000000004</v>
      </c>
      <c r="J17" s="27">
        <v>9</v>
      </c>
      <c r="K17" s="27">
        <v>8.9</v>
      </c>
      <c r="L17" s="27">
        <v>8.5250000000000004</v>
      </c>
      <c r="M17" s="27">
        <v>8.5</v>
      </c>
      <c r="N17" s="27">
        <v>10</v>
      </c>
      <c r="O17" s="27">
        <v>9.9</v>
      </c>
      <c r="P17" s="27">
        <v>9.9</v>
      </c>
      <c r="Q17" s="27">
        <v>9.9</v>
      </c>
      <c r="R17" s="27">
        <v>10</v>
      </c>
      <c r="S17" s="46">
        <f t="shared" si="0"/>
        <v>144.15000000000003</v>
      </c>
      <c r="T17" s="80">
        <f t="shared" si="1"/>
        <v>9.0093750000000021</v>
      </c>
      <c r="U17" s="66">
        <f t="shared" si="2"/>
        <v>49.699999999999996</v>
      </c>
    </row>
    <row r="18" spans="1:21" ht="15.75" thickBot="1">
      <c r="A18" s="69">
        <v>16</v>
      </c>
      <c r="B18" s="32" t="s">
        <v>48</v>
      </c>
      <c r="C18" s="27">
        <v>9.5250000000000004</v>
      </c>
      <c r="D18" s="27">
        <v>9.75</v>
      </c>
      <c r="E18" s="27">
        <v>9.5749999999999993</v>
      </c>
      <c r="F18" s="27">
        <v>9.3249999999999993</v>
      </c>
      <c r="G18" s="27">
        <v>9.4250000000000007</v>
      </c>
      <c r="H18" s="27">
        <v>9.5749999999999993</v>
      </c>
      <c r="I18" s="27">
        <v>9.5</v>
      </c>
      <c r="J18" s="27">
        <v>9.7249999999999996</v>
      </c>
      <c r="K18" s="27">
        <v>9.65</v>
      </c>
      <c r="L18" s="27">
        <v>9.6</v>
      </c>
      <c r="M18" s="27">
        <v>9.5749999999999993</v>
      </c>
      <c r="N18" s="27">
        <v>9.9</v>
      </c>
      <c r="O18" s="27">
        <v>10</v>
      </c>
      <c r="P18" s="27">
        <v>10</v>
      </c>
      <c r="Q18" s="27">
        <v>10</v>
      </c>
      <c r="R18" s="27">
        <v>9.9</v>
      </c>
      <c r="S18" s="46">
        <f t="shared" si="0"/>
        <v>155.02500000000001</v>
      </c>
      <c r="T18" s="80">
        <f t="shared" si="1"/>
        <v>9.6890625000000004</v>
      </c>
      <c r="U18" s="66">
        <f t="shared" si="2"/>
        <v>49.8</v>
      </c>
    </row>
    <row r="19" spans="1:21" ht="15.75" thickBot="1">
      <c r="A19" s="69">
        <v>17</v>
      </c>
      <c r="B19" s="32" t="s">
        <v>49</v>
      </c>
      <c r="C19" s="27">
        <v>9.3000000000000007</v>
      </c>
      <c r="D19" s="27">
        <v>9.1999999999999993</v>
      </c>
      <c r="E19" s="27">
        <v>9.3249999999999993</v>
      </c>
      <c r="F19" s="27">
        <v>9.1999999999999993</v>
      </c>
      <c r="G19" s="27">
        <v>9.2750000000000004</v>
      </c>
      <c r="H19" s="27">
        <v>9.1</v>
      </c>
      <c r="I19" s="27">
        <v>9.2249999999999996</v>
      </c>
      <c r="J19" s="27">
        <v>9.3249999999999993</v>
      </c>
      <c r="K19" s="27">
        <v>9.4250000000000007</v>
      </c>
      <c r="L19" s="27">
        <v>9.4749999999999996</v>
      </c>
      <c r="M19" s="27">
        <v>9.4250000000000007</v>
      </c>
      <c r="N19" s="27">
        <v>10</v>
      </c>
      <c r="O19" s="27">
        <v>10</v>
      </c>
      <c r="P19" s="27">
        <v>10</v>
      </c>
      <c r="Q19" s="27">
        <v>10</v>
      </c>
      <c r="R19" s="27">
        <v>10</v>
      </c>
      <c r="S19" s="46">
        <f t="shared" si="0"/>
        <v>152.27499999999998</v>
      </c>
      <c r="T19" s="80">
        <f t="shared" si="1"/>
        <v>9.5171874999999986</v>
      </c>
      <c r="U19" s="66">
        <f t="shared" si="2"/>
        <v>50</v>
      </c>
    </row>
    <row r="20" spans="1:21" ht="15.75" thickBot="1">
      <c r="A20" s="69">
        <v>18</v>
      </c>
      <c r="B20" s="32" t="s">
        <v>50</v>
      </c>
      <c r="C20" s="27">
        <v>7.375</v>
      </c>
      <c r="D20" s="27">
        <v>7.15</v>
      </c>
      <c r="E20" s="27">
        <v>7.3</v>
      </c>
      <c r="F20" s="27">
        <v>6.8</v>
      </c>
      <c r="G20" s="27">
        <v>6.625</v>
      </c>
      <c r="H20" s="27">
        <v>5.875</v>
      </c>
      <c r="I20" s="27">
        <v>6.9749999999999996</v>
      </c>
      <c r="J20" s="27">
        <v>7.375</v>
      </c>
      <c r="K20" s="27">
        <v>7.125</v>
      </c>
      <c r="L20" s="27">
        <v>6.7</v>
      </c>
      <c r="M20" s="27">
        <v>6.75</v>
      </c>
      <c r="N20" s="27">
        <v>10</v>
      </c>
      <c r="O20" s="27">
        <v>10</v>
      </c>
      <c r="P20" s="27">
        <v>9.9</v>
      </c>
      <c r="Q20" s="27">
        <v>10</v>
      </c>
      <c r="R20" s="27">
        <v>9.9</v>
      </c>
      <c r="S20" s="46">
        <f t="shared" si="0"/>
        <v>125.85000000000001</v>
      </c>
      <c r="T20" s="80">
        <f t="shared" si="1"/>
        <v>7.8656250000000005</v>
      </c>
      <c r="U20" s="66">
        <f t="shared" si="2"/>
        <v>49.8</v>
      </c>
    </row>
    <row r="21" spans="1:21" ht="15.75" thickBot="1">
      <c r="A21" s="69">
        <v>19</v>
      </c>
      <c r="B21" s="32" t="s">
        <v>51</v>
      </c>
      <c r="C21" s="27">
        <v>9.7249999999999996</v>
      </c>
      <c r="D21" s="27">
        <v>9.7249999999999996</v>
      </c>
      <c r="E21" s="27">
        <v>9.5</v>
      </c>
      <c r="F21" s="27">
        <v>9.15</v>
      </c>
      <c r="G21" s="27">
        <v>9.3249999999999993</v>
      </c>
      <c r="H21" s="27">
        <v>9.15</v>
      </c>
      <c r="I21" s="27">
        <v>9.0749999999999993</v>
      </c>
      <c r="J21" s="27">
        <v>9.35</v>
      </c>
      <c r="K21" s="27">
        <v>9.3249999999999993</v>
      </c>
      <c r="L21" s="27">
        <v>9.4499999999999993</v>
      </c>
      <c r="M21" s="27">
        <v>9.1750000000000007</v>
      </c>
      <c r="N21" s="27">
        <v>8.35</v>
      </c>
      <c r="O21" s="27">
        <v>10</v>
      </c>
      <c r="P21" s="27">
        <v>10</v>
      </c>
      <c r="Q21" s="27">
        <v>10</v>
      </c>
      <c r="R21" s="27">
        <v>10</v>
      </c>
      <c r="S21" s="46">
        <f t="shared" si="0"/>
        <v>151.29999999999998</v>
      </c>
      <c r="T21" s="80">
        <f t="shared" si="1"/>
        <v>9.4562499999999989</v>
      </c>
      <c r="U21" s="66">
        <f t="shared" si="2"/>
        <v>48.35</v>
      </c>
    </row>
    <row r="22" spans="1:21" ht="15.75" thickBot="1">
      <c r="A22" s="69">
        <v>20</v>
      </c>
      <c r="B22" s="32" t="s">
        <v>52</v>
      </c>
      <c r="C22" s="27">
        <v>8.1750000000000007</v>
      </c>
      <c r="D22" s="27">
        <v>8.1</v>
      </c>
      <c r="E22" s="27">
        <v>7.85</v>
      </c>
      <c r="F22" s="27">
        <v>7.5250000000000004</v>
      </c>
      <c r="G22" s="27">
        <v>7.0750000000000002</v>
      </c>
      <c r="H22" s="27">
        <v>6.875</v>
      </c>
      <c r="I22" s="27">
        <v>7.55</v>
      </c>
      <c r="J22" s="27">
        <v>8.1750000000000007</v>
      </c>
      <c r="K22" s="27">
        <v>7.35</v>
      </c>
      <c r="L22" s="27">
        <v>7.35</v>
      </c>
      <c r="M22" s="27">
        <v>7.05</v>
      </c>
      <c r="N22" s="27">
        <v>10</v>
      </c>
      <c r="O22" s="27">
        <v>10</v>
      </c>
      <c r="P22" s="27">
        <v>9.1999999999999993</v>
      </c>
      <c r="Q22" s="27">
        <v>10</v>
      </c>
      <c r="R22" s="27">
        <v>10</v>
      </c>
      <c r="S22" s="46">
        <f t="shared" si="0"/>
        <v>132.27499999999998</v>
      </c>
      <c r="T22" s="80">
        <f t="shared" si="1"/>
        <v>8.2671874999999986</v>
      </c>
      <c r="U22" s="66">
        <f t="shared" si="2"/>
        <v>49.2</v>
      </c>
    </row>
    <row r="23" spans="1:21" ht="15.75" thickBot="1">
      <c r="A23" s="69">
        <v>21</v>
      </c>
      <c r="B23" s="32" t="s">
        <v>53</v>
      </c>
      <c r="C23" s="27">
        <v>8.6750000000000007</v>
      </c>
      <c r="D23" s="27">
        <v>8.875</v>
      </c>
      <c r="E23" s="27">
        <v>7.95</v>
      </c>
      <c r="F23" s="27">
        <v>7.7</v>
      </c>
      <c r="G23" s="27">
        <v>7.75</v>
      </c>
      <c r="H23" s="27">
        <v>7.5250000000000004</v>
      </c>
      <c r="I23" s="27">
        <v>7.85</v>
      </c>
      <c r="J23" s="27">
        <v>8.5500000000000007</v>
      </c>
      <c r="K23" s="27">
        <v>8.7750000000000004</v>
      </c>
      <c r="L23" s="27">
        <v>7.95</v>
      </c>
      <c r="M23" s="27">
        <v>7.375</v>
      </c>
      <c r="N23" s="27">
        <v>10</v>
      </c>
      <c r="O23" s="27">
        <v>10</v>
      </c>
      <c r="P23" s="27">
        <v>9.9</v>
      </c>
      <c r="Q23" s="27">
        <v>9.9</v>
      </c>
      <c r="R23" s="27">
        <v>10</v>
      </c>
      <c r="S23" s="46">
        <f t="shared" si="0"/>
        <v>138.77500000000001</v>
      </c>
      <c r="T23" s="80">
        <f t="shared" si="1"/>
        <v>8.6734375000000004</v>
      </c>
      <c r="U23" s="66">
        <f t="shared" si="2"/>
        <v>49.8</v>
      </c>
    </row>
    <row r="24" spans="1:21" ht="15.75" thickBot="1">
      <c r="A24" s="69">
        <v>22</v>
      </c>
      <c r="B24" s="32" t="s">
        <v>54</v>
      </c>
      <c r="C24" s="27">
        <v>9.3000000000000007</v>
      </c>
      <c r="D24" s="27">
        <v>9.1999999999999993</v>
      </c>
      <c r="E24" s="27">
        <v>9.3249999999999993</v>
      </c>
      <c r="F24" s="27">
        <v>9.1999999999999993</v>
      </c>
      <c r="G24" s="27">
        <v>9.2750000000000004</v>
      </c>
      <c r="H24" s="27">
        <v>9.1</v>
      </c>
      <c r="I24" s="27">
        <v>9.2249999999999996</v>
      </c>
      <c r="J24" s="27">
        <v>9.3249999999999993</v>
      </c>
      <c r="K24" s="27">
        <v>9.4250000000000007</v>
      </c>
      <c r="L24" s="27">
        <v>9.4749999999999996</v>
      </c>
      <c r="M24" s="27">
        <v>9.4250000000000007</v>
      </c>
      <c r="N24" s="27">
        <v>10</v>
      </c>
      <c r="O24" s="27">
        <v>10</v>
      </c>
      <c r="P24" s="27">
        <v>10</v>
      </c>
      <c r="Q24" s="27">
        <v>10</v>
      </c>
      <c r="R24" s="27">
        <v>10</v>
      </c>
      <c r="S24" s="46">
        <f t="shared" si="0"/>
        <v>152.27499999999998</v>
      </c>
      <c r="T24" s="80">
        <f t="shared" si="1"/>
        <v>9.5171874999999986</v>
      </c>
      <c r="U24" s="66">
        <f t="shared" si="2"/>
        <v>50</v>
      </c>
    </row>
    <row r="25" spans="1:21" ht="42" customHeight="1" thickBot="1">
      <c r="A25" s="69">
        <v>23</v>
      </c>
      <c r="B25" s="32" t="s">
        <v>63</v>
      </c>
      <c r="C25" s="27">
        <v>7.85</v>
      </c>
      <c r="D25" s="27">
        <v>7.8250000000000002</v>
      </c>
      <c r="E25" s="27">
        <v>7.6</v>
      </c>
      <c r="F25" s="27">
        <v>7</v>
      </c>
      <c r="G25" s="27">
        <v>7.1</v>
      </c>
      <c r="H25" s="27">
        <v>8.625</v>
      </c>
      <c r="I25" s="27">
        <v>5.7</v>
      </c>
      <c r="J25" s="27">
        <v>7.85</v>
      </c>
      <c r="K25" s="27">
        <v>5.9</v>
      </c>
      <c r="L25" s="27">
        <v>6.9249999999999998</v>
      </c>
      <c r="M25" s="27">
        <v>6.05</v>
      </c>
      <c r="N25" s="27">
        <v>10</v>
      </c>
      <c r="O25" s="27">
        <v>10</v>
      </c>
      <c r="P25" s="27">
        <v>10</v>
      </c>
      <c r="Q25" s="27">
        <v>10</v>
      </c>
      <c r="R25" s="27">
        <v>10</v>
      </c>
      <c r="S25" s="46">
        <f t="shared" si="0"/>
        <v>128.42500000000001</v>
      </c>
      <c r="T25" s="80">
        <f t="shared" si="1"/>
        <v>8.0265625000000007</v>
      </c>
      <c r="U25" s="66">
        <f t="shared" si="2"/>
        <v>50</v>
      </c>
    </row>
    <row r="26" spans="1:21" ht="26.25" thickBot="1">
      <c r="A26" s="69">
        <v>24</v>
      </c>
      <c r="B26" s="32" t="s">
        <v>56</v>
      </c>
      <c r="C26" s="27">
        <v>9.1</v>
      </c>
      <c r="D26" s="27">
        <v>8.9</v>
      </c>
      <c r="E26" s="27">
        <v>8.8249999999999993</v>
      </c>
      <c r="F26" s="27">
        <v>8.85</v>
      </c>
      <c r="G26" s="27">
        <v>8.85</v>
      </c>
      <c r="H26" s="27">
        <v>8.4499999999999993</v>
      </c>
      <c r="I26" s="27">
        <v>8.9499999999999993</v>
      </c>
      <c r="J26" s="27">
        <v>8.9</v>
      </c>
      <c r="K26" s="27">
        <v>9.0250000000000004</v>
      </c>
      <c r="L26" s="27">
        <v>9.1999999999999993</v>
      </c>
      <c r="M26" s="27">
        <v>9.15</v>
      </c>
      <c r="N26" s="27">
        <v>10</v>
      </c>
      <c r="O26" s="27">
        <v>10</v>
      </c>
      <c r="P26" s="27">
        <v>10</v>
      </c>
      <c r="Q26" s="27">
        <v>10</v>
      </c>
      <c r="R26" s="27">
        <v>10</v>
      </c>
      <c r="S26" s="46">
        <f t="shared" si="0"/>
        <v>148.20000000000002</v>
      </c>
      <c r="T26" s="80">
        <f t="shared" si="1"/>
        <v>9.2625000000000011</v>
      </c>
      <c r="U26" s="66">
        <f t="shared" si="2"/>
        <v>50</v>
      </c>
    </row>
    <row r="27" spans="1:21">
      <c r="A27" s="15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21">
      <c r="A28" s="15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21">
      <c r="A29" s="15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>
      <c r="A30" s="1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>
      <c r="A31" s="15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>
      <c r="A32" s="15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>
      <c r="A33" s="1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>
      <c r="A34" s="15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>
      <c r="A35" s="1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>
      <c r="A36" s="1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>
      <c r="A37" s="18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>
      <c r="A38" s="18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>
      <c r="A39" s="18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>
      <c r="A40" s="18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>
      <c r="A41" s="18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>
      <c r="A42" s="18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>
      <c r="A43" s="18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>
      <c r="A44" s="18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>
      <c r="A45" s="18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>
      <c r="A46" s="18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>
      <c r="A47" s="18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>
      <c r="A48" s="1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>
      <c r="A49" s="1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>
      <c r="A50" s="1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>
      <c r="A51" s="18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>
      <c r="A52" s="1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>
      <c r="A53" s="18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>
      <c r="A54" s="18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>
      <c r="A55" s="18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>
      <c r="A56" s="18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7:19"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7:19"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7:19"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7:19"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7:19"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7:19"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7:19"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7:19"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7:19"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7:19"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7:19"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7:19"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7:19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7:19"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7:19"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7:19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7:19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7:19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7:19"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7:19"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7:19"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7:19"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7:19"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7:19"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7:19"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7:19"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7:19"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7:19"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7:19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7:19"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7:19"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7:19"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7:19"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7:19"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7:19"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7:19"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7:19"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7:19"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7:19"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7:19"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7:19"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7:19"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7:19"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7:19"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7:19"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7:19"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7:19"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7:19"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7:19"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7:19"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7:19"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7:19"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7:19"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7:19"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7:19"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7:19"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7:19"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7:19"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7:19"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7:19"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7:19"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7:19"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7:19"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7:19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7:19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7:19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7:19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7:19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7:19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7:19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7:19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7:19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7:19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7:19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7:19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7:19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7:19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7:19"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7:19"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7:19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7:19"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7:19"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7:19"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7:19"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7:19"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7:19"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7:19"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7:19"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7:19"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7:19"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7:19"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7:19"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7:19"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7:19"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7:19"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7:19"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7:19"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7:19"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7:19"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7:19"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7:19"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7:19"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7:19"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7:19"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7:19"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7:19"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7:19"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7:19"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7:19"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7:19"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7:19"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7:19"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7:19"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7:19"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7:19"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7:19"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7:19"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7:19"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7:19"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7:19"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7:19"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7:19"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7:19"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7:19"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7:19"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7:19"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7:19"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7:19"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7:19"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7:19"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7:19"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7:19"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7:19"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7:19"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7:19"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7:19"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7:19"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7:19"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7:19"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7:19"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7:19"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7:19"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7:19"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7:19"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7:19"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7:19"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7:19"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7:19"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7:19"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7:19"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7:19"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7:19"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7:19"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7:19"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7:19"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7:19"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7:19"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7:19"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7:19"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7:19"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7:19"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7:19"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7:19"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7:19"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7:19"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7:19"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7:19"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7:19"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7:19"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7:19"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7:19"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7:19"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7:19"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7:19"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7:19"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7:19"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7:19"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7:19"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7:19"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7:19"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7:19"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7:19"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7:19"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7:19"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7:19"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7:19"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7:19"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7:19"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7:19"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7:19"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7:19"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7:19"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7:19"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7:19"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7:19"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7:19"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7:19"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7:19"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7:19"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7:19"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7:19"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7:19"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7:19"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7:19"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7:19"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7:19"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7:19"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7:19"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7:19"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7:19"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7:19"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7:19"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7:19"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7:19"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7:19"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7:19"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7:19"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7:19"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7:19"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7:19"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7:19"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7:19"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7:19"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7:19"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7:19"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7:19"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7:19"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7:19"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7:19"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7:19"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7:19"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7:19"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7:19"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7:19"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7:19"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7:19"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7:19"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7:19"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7:19"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7:19"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7:19"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7:19"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7:19"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7:19"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7:19"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7:19"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7:19"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7:19"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7:19"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7:19"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7:19"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7:19"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</sheetData>
  <mergeCells count="4">
    <mergeCell ref="C1:F1"/>
    <mergeCell ref="G1:M1"/>
    <mergeCell ref="N1:O1"/>
    <mergeCell ref="P1:R1"/>
  </mergeCells>
  <pageMargins left="0.11811023622047245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333"/>
  <sheetViews>
    <sheetView topLeftCell="M10" zoomScale="70" zoomScaleNormal="70" workbookViewId="0">
      <selection activeCell="AQ2" sqref="AQ2"/>
    </sheetView>
  </sheetViews>
  <sheetFormatPr defaultRowHeight="15"/>
  <cols>
    <col min="1" max="1" width="7.28515625" customWidth="1"/>
    <col min="2" max="2" width="41.28515625" style="15" customWidth="1"/>
    <col min="3" max="3" width="23" customWidth="1"/>
    <col min="4" max="4" width="22" customWidth="1"/>
    <col min="5" max="5" width="31" customWidth="1"/>
    <col min="6" max="6" width="24.42578125" customWidth="1"/>
    <col min="7" max="7" width="29.42578125" customWidth="1"/>
    <col min="8" max="8" width="22" customWidth="1"/>
    <col min="9" max="9" width="17.5703125" customWidth="1"/>
    <col min="10" max="10" width="17.140625" customWidth="1"/>
    <col min="11" max="11" width="28.42578125" customWidth="1"/>
    <col min="12" max="12" width="16.85546875" customWidth="1"/>
    <col min="13" max="13" width="19.42578125" customWidth="1"/>
    <col min="14" max="14" width="21.28515625" customWidth="1"/>
    <col min="15" max="15" width="19.42578125" customWidth="1"/>
    <col min="16" max="16" width="17.5703125" customWidth="1"/>
    <col min="17" max="17" width="16" customWidth="1"/>
    <col min="18" max="18" width="14.5703125" customWidth="1"/>
    <col min="19" max="19" width="9.140625" customWidth="1"/>
    <col min="20" max="20" width="12.7109375" customWidth="1"/>
    <col min="43" max="43" width="12.42578125" customWidth="1"/>
  </cols>
  <sheetData>
    <row r="1" spans="1:47" s="2" customFormat="1" ht="112.5" customHeight="1" thickBot="1">
      <c r="A1" s="109" t="s">
        <v>0</v>
      </c>
      <c r="B1" s="1" t="s">
        <v>1</v>
      </c>
      <c r="C1" s="110" t="s">
        <v>2</v>
      </c>
      <c r="D1" s="111"/>
      <c r="E1" s="111"/>
      <c r="F1" s="115"/>
      <c r="G1" s="116" t="s">
        <v>3</v>
      </c>
      <c r="H1" s="117"/>
      <c r="I1" s="117"/>
      <c r="J1" s="117"/>
      <c r="K1" s="117"/>
      <c r="L1" s="117"/>
      <c r="M1" s="118"/>
      <c r="N1" s="116" t="s">
        <v>4</v>
      </c>
      <c r="O1" s="118"/>
      <c r="P1" s="116" t="s">
        <v>5</v>
      </c>
      <c r="Q1" s="117"/>
      <c r="R1" s="117"/>
      <c r="S1" s="39"/>
      <c r="T1" s="49"/>
      <c r="U1" s="122" t="s">
        <v>58</v>
      </c>
      <c r="V1" s="123"/>
      <c r="W1" s="123"/>
      <c r="X1" s="123"/>
      <c r="Y1" s="124" t="s">
        <v>60</v>
      </c>
      <c r="Z1" s="125"/>
      <c r="AA1" s="119" t="s">
        <v>62</v>
      </c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1"/>
    </row>
    <row r="2" spans="1:47" s="8" customFormat="1" ht="190.5" customHeight="1">
      <c r="A2" s="109"/>
      <c r="B2" s="1"/>
      <c r="C2" s="3" t="s">
        <v>7</v>
      </c>
      <c r="D2" s="3" t="s">
        <v>8</v>
      </c>
      <c r="E2" s="3" t="s">
        <v>9</v>
      </c>
      <c r="F2" s="4" t="s">
        <v>10</v>
      </c>
      <c r="G2" s="5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7" t="s">
        <v>17</v>
      </c>
      <c r="N2" s="5" t="s">
        <v>18</v>
      </c>
      <c r="O2" s="7" t="s">
        <v>19</v>
      </c>
      <c r="P2" s="5" t="s">
        <v>20</v>
      </c>
      <c r="Q2" s="6" t="s">
        <v>21</v>
      </c>
      <c r="R2" s="6" t="s">
        <v>22</v>
      </c>
      <c r="S2" s="81" t="s">
        <v>6</v>
      </c>
      <c r="T2" s="47" t="s">
        <v>23</v>
      </c>
      <c r="U2" s="50" t="s">
        <v>29</v>
      </c>
      <c r="V2" s="9" t="s">
        <v>30</v>
      </c>
      <c r="W2" s="9" t="s">
        <v>31</v>
      </c>
      <c r="X2" s="52" t="s">
        <v>32</v>
      </c>
      <c r="Y2" s="54" t="s">
        <v>29</v>
      </c>
      <c r="Z2" s="55" t="s">
        <v>30</v>
      </c>
      <c r="AA2" s="57">
        <v>1.1000000000000001</v>
      </c>
      <c r="AB2" s="53">
        <v>1.2</v>
      </c>
      <c r="AC2" s="53">
        <v>1.3</v>
      </c>
      <c r="AD2" s="53">
        <v>1.4</v>
      </c>
      <c r="AE2" s="53">
        <v>2.1</v>
      </c>
      <c r="AF2" s="53">
        <v>2.2000000000000002</v>
      </c>
      <c r="AG2" s="53">
        <v>2.2999999999999998</v>
      </c>
      <c r="AH2" s="53">
        <v>2.4</v>
      </c>
      <c r="AI2" s="53">
        <v>2.5</v>
      </c>
      <c r="AJ2" s="53">
        <v>2.6</v>
      </c>
      <c r="AK2" s="53">
        <v>2.7</v>
      </c>
      <c r="AL2" s="56">
        <v>3.1</v>
      </c>
      <c r="AM2" s="56">
        <v>3.2</v>
      </c>
      <c r="AN2" s="56">
        <v>4.0999999999999996</v>
      </c>
      <c r="AO2" s="56">
        <v>4.2</v>
      </c>
      <c r="AP2" s="56">
        <v>4.3</v>
      </c>
      <c r="AQ2" s="106" t="s">
        <v>61</v>
      </c>
      <c r="AR2" s="50" t="s">
        <v>29</v>
      </c>
      <c r="AS2" s="56" t="s">
        <v>30</v>
      </c>
      <c r="AT2" s="56" t="s">
        <v>31</v>
      </c>
      <c r="AU2" s="58" t="s">
        <v>32</v>
      </c>
    </row>
    <row r="3" spans="1:47" ht="39" thickBot="1">
      <c r="A3" s="9">
        <v>1</v>
      </c>
      <c r="B3" s="33" t="s">
        <v>43</v>
      </c>
      <c r="C3" s="41">
        <v>9.2289719626168232</v>
      </c>
      <c r="D3" s="41">
        <v>9.509345794392523</v>
      </c>
      <c r="E3" s="41">
        <v>9.7429906542056077</v>
      </c>
      <c r="F3" s="41">
        <v>9.4158878504672892</v>
      </c>
      <c r="G3" s="41">
        <v>9.3691588785046722</v>
      </c>
      <c r="H3" s="41">
        <v>9.6728971962616832</v>
      </c>
      <c r="I3" s="41">
        <v>9.5794392523364493</v>
      </c>
      <c r="J3" s="41">
        <v>9.6495327102803738</v>
      </c>
      <c r="K3" s="41">
        <v>9.7196261682242984</v>
      </c>
      <c r="L3" s="41">
        <v>9.7663551401869153</v>
      </c>
      <c r="M3" s="41">
        <v>9.6728971962616814</v>
      </c>
      <c r="N3" s="41">
        <v>10</v>
      </c>
      <c r="O3" s="41">
        <v>10</v>
      </c>
      <c r="P3" s="41">
        <v>10</v>
      </c>
      <c r="Q3" s="41">
        <v>10</v>
      </c>
      <c r="R3" s="41">
        <v>10</v>
      </c>
      <c r="S3" s="40">
        <f>IF(SUM(C3:R3)&gt;0,SUM(C3:R3),"")</f>
        <v>155.32710280373828</v>
      </c>
      <c r="T3" s="48">
        <f>IF(S3&lt;&gt;"",S3/16,"")</f>
        <v>9.7079439252336428</v>
      </c>
      <c r="U3" s="82">
        <f>SUM(C3:F3)</f>
        <v>37.89719626168224</v>
      </c>
      <c r="V3" s="79">
        <f>SUM(G3:M3)</f>
        <v>67.429906542056088</v>
      </c>
      <c r="W3" s="79">
        <f>SUM(N3:O3)</f>
        <v>20</v>
      </c>
      <c r="X3" s="83">
        <f>SUM(P3:R3)</f>
        <v>30</v>
      </c>
      <c r="Y3" s="84">
        <f>'Организатор-оператор'!P3</f>
        <v>29</v>
      </c>
      <c r="Z3" s="85">
        <f>'Организатор-оператор'!Q3</f>
        <v>63.5</v>
      </c>
      <c r="AA3" s="86">
        <f>(C3+'Организатор-оператор'!C3)/2</f>
        <v>9.6144859813084125</v>
      </c>
      <c r="AB3" s="87">
        <f>(D3+'Организатор-оператор'!D3)/2</f>
        <v>9.7546728971962615</v>
      </c>
      <c r="AC3" s="87">
        <f>(E3+'Организатор-оператор'!E3)/2</f>
        <v>7.8714953271028039</v>
      </c>
      <c r="AD3" s="87">
        <f>(F3+'Организатор-оператор'!F3)/2</f>
        <v>6.2079439252336446</v>
      </c>
      <c r="AE3" s="87">
        <f>(G3+'Организатор-оператор'!G3)/2</f>
        <v>9.6845794392523352</v>
      </c>
      <c r="AF3" s="87">
        <f>(H3+'Организатор-оператор'!H3)/2</f>
        <v>9.8364485981308416</v>
      </c>
      <c r="AG3" s="87">
        <f>(I3+'Организатор-оператор'!I3)/2</f>
        <v>9.7897196261682247</v>
      </c>
      <c r="AH3" s="87">
        <f>(J3+'Организатор-оператор'!J3)/2</f>
        <v>9.8247663551401878</v>
      </c>
      <c r="AI3" s="87">
        <f>(K3+'Организатор-оператор'!K3)/2</f>
        <v>7.8598130841121492</v>
      </c>
      <c r="AJ3" s="87">
        <f>(L3+'Организатор-оператор'!L3)/2</f>
        <v>9.1331775700934585</v>
      </c>
      <c r="AK3" s="87">
        <f>(M3+'Организатор-оператор'!M3)/2</f>
        <v>9.3364485981308398</v>
      </c>
      <c r="AL3" s="87">
        <f>N3</f>
        <v>10</v>
      </c>
      <c r="AM3" s="87">
        <f t="shared" ref="AM3:AP3" si="0">O3</f>
        <v>10</v>
      </c>
      <c r="AN3" s="87">
        <f t="shared" si="0"/>
        <v>10</v>
      </c>
      <c r="AO3" s="87">
        <f t="shared" si="0"/>
        <v>10</v>
      </c>
      <c r="AP3" s="87">
        <f t="shared" si="0"/>
        <v>10</v>
      </c>
      <c r="AQ3" s="88">
        <f>SUM(AA3:AP3)</f>
        <v>148.91355140186914</v>
      </c>
      <c r="AR3" s="87">
        <f>SUM(AA3:AD3)</f>
        <v>33.44859813084112</v>
      </c>
      <c r="AS3" s="87">
        <f>SUM(AE3:AK3)</f>
        <v>65.464953271028037</v>
      </c>
      <c r="AT3" s="87">
        <f>SUM(AL3:AM3)</f>
        <v>20</v>
      </c>
      <c r="AU3" s="89">
        <f>SUM(AN3:AP3)</f>
        <v>30</v>
      </c>
    </row>
    <row r="4" spans="1:47" ht="39" thickBot="1">
      <c r="A4" s="9">
        <v>2</v>
      </c>
      <c r="B4" s="32" t="s">
        <v>44</v>
      </c>
      <c r="C4" s="41">
        <v>9.4499999999999993</v>
      </c>
      <c r="D4" s="41">
        <v>9.9499999999999993</v>
      </c>
      <c r="E4" s="41">
        <v>10</v>
      </c>
      <c r="F4" s="41">
        <v>9.9749999999999996</v>
      </c>
      <c r="G4" s="41">
        <v>9.9499999999999993</v>
      </c>
      <c r="H4" s="41">
        <v>9.9749999999999996</v>
      </c>
      <c r="I4" s="41">
        <v>9.9</v>
      </c>
      <c r="J4" s="41">
        <v>9.875</v>
      </c>
      <c r="K4" s="41">
        <v>9.9250000000000007</v>
      </c>
      <c r="L4" s="41">
        <v>9.9250000000000007</v>
      </c>
      <c r="M4" s="41">
        <v>9.9250000000000007</v>
      </c>
      <c r="N4" s="41">
        <v>10</v>
      </c>
      <c r="O4" s="41">
        <v>10</v>
      </c>
      <c r="P4" s="41">
        <v>10</v>
      </c>
      <c r="Q4" s="41">
        <v>10</v>
      </c>
      <c r="R4" s="41">
        <v>10</v>
      </c>
      <c r="S4" s="40">
        <f t="shared" ref="S4:S26" si="1">IF(SUM(C4:R4)&gt;0,SUM(C4:R4),"")</f>
        <v>158.85</v>
      </c>
      <c r="T4" s="48">
        <f t="shared" ref="T4:T26" si="2">IF(S4&lt;&gt;"",S4/16,"")</f>
        <v>9.9281249999999996</v>
      </c>
      <c r="U4" s="82">
        <f t="shared" ref="U4:U26" si="3">SUM(C4:F4)</f>
        <v>39.375</v>
      </c>
      <c r="V4" s="79">
        <f t="shared" ref="V4:V26" si="4">SUM(G4:M4)</f>
        <v>69.474999999999994</v>
      </c>
      <c r="W4" s="79">
        <f t="shared" ref="W4:W26" si="5">SUM(N4:O4)</f>
        <v>20</v>
      </c>
      <c r="X4" s="83">
        <f t="shared" ref="X4:X26" si="6">SUM(P4:R4)</f>
        <v>30</v>
      </c>
      <c r="Y4" s="84">
        <f>'Организатор-оператор'!P4</f>
        <v>28</v>
      </c>
      <c r="Z4" s="85">
        <f>'Организатор-оператор'!Q4</f>
        <v>62</v>
      </c>
      <c r="AA4" s="86">
        <f>(C4+'Организатор-оператор'!C4)/2</f>
        <v>9.7249999999999996</v>
      </c>
      <c r="AB4" s="87">
        <f>(D4+'Организатор-оператор'!D4)/2</f>
        <v>9.9749999999999996</v>
      </c>
      <c r="AC4" s="87">
        <f>(E4+'Организатор-оператор'!E4)/2</f>
        <v>8</v>
      </c>
      <c r="AD4" s="87">
        <f>(F4+'Организатор-оператор'!F4)/2</f>
        <v>5.9874999999999998</v>
      </c>
      <c r="AE4" s="87">
        <f>(G4+'Организатор-оператор'!G4)/2</f>
        <v>9.9749999999999996</v>
      </c>
      <c r="AF4" s="87">
        <f>(H4+'Организатор-оператор'!H4)/2</f>
        <v>9.9875000000000007</v>
      </c>
      <c r="AG4" s="87">
        <f>(I4+'Организатор-оператор'!I4)/2</f>
        <v>9.9499999999999993</v>
      </c>
      <c r="AH4" s="87">
        <f>(J4+'Организатор-оператор'!J4)/2</f>
        <v>9.9375</v>
      </c>
      <c r="AI4" s="87">
        <f>(K4+'Организатор-оператор'!K4)/2</f>
        <v>8.4625000000000004</v>
      </c>
      <c r="AJ4" s="87">
        <f>(L4+'Организатор-оператор'!L4)/2</f>
        <v>7.4625000000000004</v>
      </c>
      <c r="AK4" s="87">
        <f>(M4+'Организатор-оператор'!M4)/2</f>
        <v>9.9625000000000004</v>
      </c>
      <c r="AL4" s="87">
        <f t="shared" ref="AL4:AL26" si="7">N4</f>
        <v>10</v>
      </c>
      <c r="AM4" s="87">
        <f t="shared" ref="AM4:AM26" si="8">O4</f>
        <v>10</v>
      </c>
      <c r="AN4" s="87">
        <f t="shared" ref="AN4:AN26" si="9">P4</f>
        <v>10</v>
      </c>
      <c r="AO4" s="87">
        <f t="shared" ref="AO4:AO26" si="10">Q4</f>
        <v>10</v>
      </c>
      <c r="AP4" s="87">
        <f t="shared" ref="AP4:AP26" si="11">R4</f>
        <v>10</v>
      </c>
      <c r="AQ4" s="88">
        <f t="shared" ref="AQ4:AQ26" si="12">SUM(AA4:AP4)</f>
        <v>149.42500000000001</v>
      </c>
      <c r="AR4" s="87">
        <f t="shared" ref="AR4:AR26" si="13">SUM(AA4:AD4)</f>
        <v>33.6875</v>
      </c>
      <c r="AS4" s="87">
        <f t="shared" ref="AS4:AS26" si="14">SUM(AE4:AK4)</f>
        <v>65.737499999999997</v>
      </c>
      <c r="AT4" s="87">
        <f t="shared" ref="AT4:AT26" si="15">SUM(AL4:AM4)</f>
        <v>20</v>
      </c>
      <c r="AU4" s="89">
        <f t="shared" ref="AU4:AU26" si="16">SUM(AN4:AP4)</f>
        <v>30</v>
      </c>
    </row>
    <row r="5" spans="1:47" ht="39" thickBot="1">
      <c r="A5" s="9">
        <v>3</v>
      </c>
      <c r="B5" s="32" t="s">
        <v>45</v>
      </c>
      <c r="C5" s="41">
        <v>8.6363636363636367</v>
      </c>
      <c r="D5" s="41">
        <v>9.15</v>
      </c>
      <c r="E5" s="41">
        <v>8.4</v>
      </c>
      <c r="F5" s="41">
        <v>8.5500000000000007</v>
      </c>
      <c r="G5" s="41">
        <v>8.9499999999999993</v>
      </c>
      <c r="H5" s="41">
        <v>8.9749999999999996</v>
      </c>
      <c r="I5" s="41">
        <v>8.65</v>
      </c>
      <c r="J5" s="41">
        <v>9.1</v>
      </c>
      <c r="K5" s="41">
        <v>8.875</v>
      </c>
      <c r="L5" s="41">
        <v>8.5</v>
      </c>
      <c r="M5" s="41">
        <v>9.1999999999999993</v>
      </c>
      <c r="N5" s="41">
        <v>10</v>
      </c>
      <c r="O5" s="41">
        <v>10</v>
      </c>
      <c r="P5" s="41">
        <v>9.8000000000000007</v>
      </c>
      <c r="Q5" s="41">
        <v>9.6</v>
      </c>
      <c r="R5" s="41">
        <v>10</v>
      </c>
      <c r="S5" s="40">
        <f t="shared" si="1"/>
        <v>146.38636363636363</v>
      </c>
      <c r="T5" s="48">
        <f t="shared" si="2"/>
        <v>9.1491477272727266</v>
      </c>
      <c r="U5" s="82">
        <f t="shared" si="3"/>
        <v>34.736363636363635</v>
      </c>
      <c r="V5" s="79">
        <f t="shared" si="4"/>
        <v>62.25</v>
      </c>
      <c r="W5" s="79">
        <f t="shared" si="5"/>
        <v>20</v>
      </c>
      <c r="X5" s="83">
        <f t="shared" si="6"/>
        <v>29.4</v>
      </c>
      <c r="Y5" s="84">
        <f>'Организатор-оператор'!P5</f>
        <v>28</v>
      </c>
      <c r="Z5" s="85">
        <f>'Организатор-оператор'!Q5</f>
        <v>66.5</v>
      </c>
      <c r="AA5" s="86">
        <f>(C5+'Организатор-оператор'!C5)/2</f>
        <v>9.3181818181818183</v>
      </c>
      <c r="AB5" s="87">
        <f>(D5+'Организатор-оператор'!D5)/2</f>
        <v>9.5749999999999993</v>
      </c>
      <c r="AC5" s="87">
        <f>(E5+'Организатор-оператор'!E5)/2</f>
        <v>7.2</v>
      </c>
      <c r="AD5" s="87">
        <f>(F5+'Организатор-оператор'!F5)/2</f>
        <v>5.2750000000000004</v>
      </c>
      <c r="AE5" s="87">
        <f>(G5+'Организатор-оператор'!G5)/2</f>
        <v>9.4749999999999996</v>
      </c>
      <c r="AF5" s="87">
        <f>(H5+'Организатор-оператор'!H5)/2</f>
        <v>9.4875000000000007</v>
      </c>
      <c r="AG5" s="87">
        <f>(I5+'Организатор-оператор'!I5)/2</f>
        <v>8.8249999999999993</v>
      </c>
      <c r="AH5" s="87">
        <f>(J5+'Организатор-оператор'!J5)/2</f>
        <v>9.5500000000000007</v>
      </c>
      <c r="AI5" s="87">
        <f>(K5+'Организатор-оператор'!K5)/2</f>
        <v>8.6875</v>
      </c>
      <c r="AJ5" s="87">
        <f>(L5+'Организатор-оператор'!L5)/2</f>
        <v>9.25</v>
      </c>
      <c r="AK5" s="87">
        <f>(M5+'Организатор-оператор'!M5)/2</f>
        <v>9.1</v>
      </c>
      <c r="AL5" s="87">
        <f t="shared" si="7"/>
        <v>10</v>
      </c>
      <c r="AM5" s="87">
        <f t="shared" si="8"/>
        <v>10</v>
      </c>
      <c r="AN5" s="87">
        <f t="shared" si="9"/>
        <v>9.8000000000000007</v>
      </c>
      <c r="AO5" s="87">
        <f t="shared" si="10"/>
        <v>9.6</v>
      </c>
      <c r="AP5" s="87">
        <f t="shared" si="11"/>
        <v>10</v>
      </c>
      <c r="AQ5" s="88">
        <f t="shared" si="12"/>
        <v>145.1431818181818</v>
      </c>
      <c r="AR5" s="87">
        <f t="shared" si="13"/>
        <v>31.368181818181817</v>
      </c>
      <c r="AS5" s="87">
        <f t="shared" si="14"/>
        <v>64.375</v>
      </c>
      <c r="AT5" s="87">
        <f t="shared" si="15"/>
        <v>20</v>
      </c>
      <c r="AU5" s="89">
        <f t="shared" si="16"/>
        <v>29.4</v>
      </c>
    </row>
    <row r="6" spans="1:47" ht="39" thickBot="1">
      <c r="A6" s="9">
        <v>4</v>
      </c>
      <c r="B6" s="32" t="s">
        <v>46</v>
      </c>
      <c r="C6" s="41">
        <v>8.6197916666666661</v>
      </c>
      <c r="D6" s="41">
        <v>9.1</v>
      </c>
      <c r="E6" s="41">
        <v>9.1999999999999993</v>
      </c>
      <c r="F6" s="41">
        <v>9.15</v>
      </c>
      <c r="G6" s="41">
        <v>8.9</v>
      </c>
      <c r="H6" s="41">
        <v>8.9749999999999996</v>
      </c>
      <c r="I6" s="41">
        <v>9.0500000000000007</v>
      </c>
      <c r="J6" s="41">
        <v>9.25</v>
      </c>
      <c r="K6" s="41">
        <v>9.2249999999999996</v>
      </c>
      <c r="L6" s="41">
        <v>9.1</v>
      </c>
      <c r="M6" s="41">
        <v>9.15</v>
      </c>
      <c r="N6" s="41">
        <v>10</v>
      </c>
      <c r="O6" s="41">
        <v>10</v>
      </c>
      <c r="P6" s="41">
        <v>9.8000000000000007</v>
      </c>
      <c r="Q6" s="41">
        <v>9.9</v>
      </c>
      <c r="R6" s="41">
        <v>10</v>
      </c>
      <c r="S6" s="40">
        <f t="shared" si="1"/>
        <v>149.41979166666667</v>
      </c>
      <c r="T6" s="48">
        <f t="shared" si="2"/>
        <v>9.3387369791666668</v>
      </c>
      <c r="U6" s="82">
        <f t="shared" si="3"/>
        <v>36.069791666666667</v>
      </c>
      <c r="V6" s="79">
        <f t="shared" si="4"/>
        <v>63.65</v>
      </c>
      <c r="W6" s="79">
        <f t="shared" si="5"/>
        <v>20</v>
      </c>
      <c r="X6" s="83">
        <f t="shared" si="6"/>
        <v>29.700000000000003</v>
      </c>
      <c r="Y6" s="84">
        <f>'Организатор-оператор'!P6</f>
        <v>31</v>
      </c>
      <c r="Z6" s="85">
        <f>'Организатор-оператор'!Q6</f>
        <v>61.5</v>
      </c>
      <c r="AA6" s="86">
        <f>(C6+'Организатор-оператор'!C6)/2</f>
        <v>9.3098958333333321</v>
      </c>
      <c r="AB6" s="87">
        <f>(D6+'Организатор-оператор'!D6)/2</f>
        <v>9.5500000000000007</v>
      </c>
      <c r="AC6" s="87">
        <f>(E6+'Организатор-оператор'!E6)/2</f>
        <v>7.6</v>
      </c>
      <c r="AD6" s="87">
        <f>(F6+'Организатор-оператор'!F6)/2</f>
        <v>7.0750000000000002</v>
      </c>
      <c r="AE6" s="87">
        <f>(G6+'Организатор-оператор'!G6)/2</f>
        <v>9.4499999999999993</v>
      </c>
      <c r="AF6" s="87">
        <f>(H6+'Организатор-оператор'!H6)/2</f>
        <v>8.4875000000000007</v>
      </c>
      <c r="AG6" s="87">
        <f>(I6+'Организатор-оператор'!I6)/2</f>
        <v>9.5250000000000004</v>
      </c>
      <c r="AH6" s="87">
        <f>(J6+'Организатор-оператор'!J6)/2</f>
        <v>9.625</v>
      </c>
      <c r="AI6" s="87">
        <f>(K6+'Организатор-оператор'!K6)/2</f>
        <v>8.3625000000000007</v>
      </c>
      <c r="AJ6" s="87">
        <f>(L6+'Организатор-оператор'!L6)/2</f>
        <v>8.0500000000000007</v>
      </c>
      <c r="AK6" s="87">
        <f>(M6+'Организатор-оператор'!M6)/2</f>
        <v>9.0749999999999993</v>
      </c>
      <c r="AL6" s="87">
        <f t="shared" si="7"/>
        <v>10</v>
      </c>
      <c r="AM6" s="87">
        <f t="shared" si="8"/>
        <v>10</v>
      </c>
      <c r="AN6" s="87">
        <f t="shared" si="9"/>
        <v>9.8000000000000007</v>
      </c>
      <c r="AO6" s="87">
        <f t="shared" si="10"/>
        <v>9.9</v>
      </c>
      <c r="AP6" s="87">
        <f t="shared" si="11"/>
        <v>10</v>
      </c>
      <c r="AQ6" s="88">
        <f t="shared" si="12"/>
        <v>145.80989583333334</v>
      </c>
      <c r="AR6" s="87">
        <f t="shared" si="13"/>
        <v>33.534895833333337</v>
      </c>
      <c r="AS6" s="87">
        <f t="shared" si="14"/>
        <v>62.575000000000003</v>
      </c>
      <c r="AT6" s="87">
        <f t="shared" si="15"/>
        <v>20</v>
      </c>
      <c r="AU6" s="89">
        <f t="shared" si="16"/>
        <v>29.700000000000003</v>
      </c>
    </row>
    <row r="7" spans="1:47" ht="51.75" thickBot="1">
      <c r="A7" s="9">
        <v>5</v>
      </c>
      <c r="B7" s="32" t="s">
        <v>35</v>
      </c>
      <c r="C7" s="41">
        <v>8.4749999999999996</v>
      </c>
      <c r="D7" s="41">
        <v>8.8249999999999993</v>
      </c>
      <c r="E7" s="41">
        <v>8.875</v>
      </c>
      <c r="F7" s="41">
        <v>8.5749999999999993</v>
      </c>
      <c r="G7" s="41">
        <v>9.1</v>
      </c>
      <c r="H7" s="41">
        <v>9.1499999999999986</v>
      </c>
      <c r="I7" s="41">
        <v>8.875</v>
      </c>
      <c r="J7" s="41">
        <v>9.0250000000000004</v>
      </c>
      <c r="K7" s="41">
        <v>9.4</v>
      </c>
      <c r="L7" s="41">
        <v>8.85</v>
      </c>
      <c r="M7" s="41">
        <v>9.2249999999999996</v>
      </c>
      <c r="N7" s="41">
        <v>10</v>
      </c>
      <c r="O7" s="41">
        <v>10</v>
      </c>
      <c r="P7" s="41">
        <v>9.8000000000000007</v>
      </c>
      <c r="Q7" s="41">
        <v>10</v>
      </c>
      <c r="R7" s="41">
        <v>9.8000000000000007</v>
      </c>
      <c r="S7" s="40">
        <f t="shared" si="1"/>
        <v>147.97500000000002</v>
      </c>
      <c r="T7" s="48">
        <f t="shared" si="2"/>
        <v>9.2484375000000014</v>
      </c>
      <c r="U7" s="82">
        <f t="shared" si="3"/>
        <v>34.75</v>
      </c>
      <c r="V7" s="79">
        <f t="shared" si="4"/>
        <v>63.625</v>
      </c>
      <c r="W7" s="79">
        <f t="shared" si="5"/>
        <v>20</v>
      </c>
      <c r="X7" s="83">
        <f t="shared" si="6"/>
        <v>29.6</v>
      </c>
      <c r="Y7" s="84">
        <f>'Организатор-оператор'!P7</f>
        <v>28</v>
      </c>
      <c r="Z7" s="85">
        <f>'Организатор-оператор'!Q7</f>
        <v>69</v>
      </c>
      <c r="AA7" s="86">
        <f>(C7+'Организатор-оператор'!C7)/2</f>
        <v>9.2375000000000007</v>
      </c>
      <c r="AB7" s="87">
        <f>(D7+'Организатор-оператор'!D7)/2</f>
        <v>9.4124999999999996</v>
      </c>
      <c r="AC7" s="87">
        <f>(E7+'Организатор-оператор'!E7)/2</f>
        <v>7.4375</v>
      </c>
      <c r="AD7" s="87">
        <f>(F7+'Организатор-оператор'!F7)/2</f>
        <v>5.2874999999999996</v>
      </c>
      <c r="AE7" s="87">
        <f>(G7+'Организатор-оператор'!G7)/2</f>
        <v>9.5500000000000007</v>
      </c>
      <c r="AF7" s="87">
        <f>(H7+'Организатор-оператор'!H7)/2</f>
        <v>9.5749999999999993</v>
      </c>
      <c r="AG7" s="87">
        <f>(I7+'Организатор-оператор'!I7)/2</f>
        <v>9.4375</v>
      </c>
      <c r="AH7" s="87">
        <f>(J7+'Организатор-оператор'!J7)/2</f>
        <v>9.5124999999999993</v>
      </c>
      <c r="AI7" s="87">
        <f>(K7+'Организатор-оператор'!K7)/2</f>
        <v>9.6999999999999993</v>
      </c>
      <c r="AJ7" s="87">
        <f>(L7+'Организатор-оператор'!L7)/2</f>
        <v>9.4250000000000007</v>
      </c>
      <c r="AK7" s="87">
        <f>(M7+'Организатор-оператор'!M7)/2</f>
        <v>9.1125000000000007</v>
      </c>
      <c r="AL7" s="87">
        <f t="shared" si="7"/>
        <v>10</v>
      </c>
      <c r="AM7" s="87">
        <f t="shared" si="8"/>
        <v>10</v>
      </c>
      <c r="AN7" s="87">
        <f t="shared" si="9"/>
        <v>9.8000000000000007</v>
      </c>
      <c r="AO7" s="87">
        <f t="shared" si="10"/>
        <v>10</v>
      </c>
      <c r="AP7" s="87">
        <f t="shared" si="11"/>
        <v>9.8000000000000007</v>
      </c>
      <c r="AQ7" s="88">
        <f t="shared" si="12"/>
        <v>147.28750000000002</v>
      </c>
      <c r="AR7" s="87">
        <f t="shared" si="13"/>
        <v>31.375</v>
      </c>
      <c r="AS7" s="87">
        <f t="shared" si="14"/>
        <v>66.3125</v>
      </c>
      <c r="AT7" s="87">
        <f t="shared" si="15"/>
        <v>20</v>
      </c>
      <c r="AU7" s="89">
        <f t="shared" si="16"/>
        <v>29.6</v>
      </c>
    </row>
    <row r="8" spans="1:47" ht="39" thickBot="1">
      <c r="A8" s="9">
        <v>6</v>
      </c>
      <c r="B8" s="32" t="s">
        <v>36</v>
      </c>
      <c r="C8" s="41">
        <v>7.5</v>
      </c>
      <c r="D8" s="41">
        <v>8.0500000000000007</v>
      </c>
      <c r="E8" s="41">
        <v>8.1999999999999993</v>
      </c>
      <c r="F8" s="41">
        <v>7.55</v>
      </c>
      <c r="G8" s="41">
        <v>7.9</v>
      </c>
      <c r="H8" s="41">
        <v>8.2750000000000004</v>
      </c>
      <c r="I8" s="41">
        <v>8.25</v>
      </c>
      <c r="J8" s="41">
        <v>7.8</v>
      </c>
      <c r="K8" s="41">
        <v>8.375</v>
      </c>
      <c r="L8" s="41">
        <v>8.15</v>
      </c>
      <c r="M8" s="41">
        <v>8.6</v>
      </c>
      <c r="N8" s="41">
        <v>9.6</v>
      </c>
      <c r="O8" s="41">
        <v>9.6</v>
      </c>
      <c r="P8" s="41">
        <v>8.8000000000000007</v>
      </c>
      <c r="Q8" s="41">
        <v>10</v>
      </c>
      <c r="R8" s="41">
        <v>9.4</v>
      </c>
      <c r="S8" s="40">
        <f t="shared" si="1"/>
        <v>136.04999999999998</v>
      </c>
      <c r="T8" s="48">
        <f t="shared" si="2"/>
        <v>8.5031249999999989</v>
      </c>
      <c r="U8" s="82">
        <f t="shared" si="3"/>
        <v>31.3</v>
      </c>
      <c r="V8" s="79">
        <f t="shared" si="4"/>
        <v>57.35</v>
      </c>
      <c r="W8" s="79">
        <f t="shared" si="5"/>
        <v>19.2</v>
      </c>
      <c r="X8" s="83">
        <f t="shared" si="6"/>
        <v>28.200000000000003</v>
      </c>
      <c r="Y8" s="84">
        <f>'Организатор-оператор'!P8</f>
        <v>30</v>
      </c>
      <c r="Z8" s="85">
        <f>'Организатор-оператор'!Q8</f>
        <v>63.5</v>
      </c>
      <c r="AA8" s="86">
        <f>(C8+'Организатор-оператор'!C8)/2</f>
        <v>8.75</v>
      </c>
      <c r="AB8" s="87">
        <f>(D8+'Организатор-оператор'!D8)/2</f>
        <v>9.0250000000000004</v>
      </c>
      <c r="AC8" s="87">
        <f>(E8+'Организатор-оператор'!E8)/2</f>
        <v>8.1</v>
      </c>
      <c r="AD8" s="87">
        <f>(F8+'Организатор-оператор'!F8)/2</f>
        <v>4.7750000000000004</v>
      </c>
      <c r="AE8" s="87">
        <f>(G8+'Организатор-оператор'!G8)/2</f>
        <v>7.95</v>
      </c>
      <c r="AF8" s="87">
        <f>(H8+'Организатор-оператор'!H8)/2</f>
        <v>9.1374999999999993</v>
      </c>
      <c r="AG8" s="87">
        <f>(I8+'Организатор-оператор'!I8)/2</f>
        <v>8.625</v>
      </c>
      <c r="AH8" s="87">
        <f>(J8+'Организатор-оператор'!J8)/2</f>
        <v>8.9</v>
      </c>
      <c r="AI8" s="87">
        <f>(K8+'Организатор-оператор'!K8)/2</f>
        <v>7.4375</v>
      </c>
      <c r="AJ8" s="87">
        <f>(L8+'Организатор-оператор'!L8)/2</f>
        <v>9.0749999999999993</v>
      </c>
      <c r="AK8" s="87">
        <f>(M8+'Организатор-оператор'!M8)/2</f>
        <v>9.3000000000000007</v>
      </c>
      <c r="AL8" s="87">
        <f t="shared" si="7"/>
        <v>9.6</v>
      </c>
      <c r="AM8" s="87">
        <f t="shared" si="8"/>
        <v>9.6</v>
      </c>
      <c r="AN8" s="87">
        <f t="shared" si="9"/>
        <v>8.8000000000000007</v>
      </c>
      <c r="AO8" s="87">
        <f t="shared" si="10"/>
        <v>10</v>
      </c>
      <c r="AP8" s="87">
        <f t="shared" si="11"/>
        <v>9.4</v>
      </c>
      <c r="AQ8" s="88">
        <f t="shared" si="12"/>
        <v>138.47499999999999</v>
      </c>
      <c r="AR8" s="87">
        <f t="shared" si="13"/>
        <v>30.65</v>
      </c>
      <c r="AS8" s="87">
        <f t="shared" si="14"/>
        <v>60.424999999999997</v>
      </c>
      <c r="AT8" s="87">
        <f t="shared" si="15"/>
        <v>19.2</v>
      </c>
      <c r="AU8" s="89">
        <f t="shared" si="16"/>
        <v>28.200000000000003</v>
      </c>
    </row>
    <row r="9" spans="1:47" ht="39" thickBot="1">
      <c r="A9" s="9">
        <v>7</v>
      </c>
      <c r="B9" s="32" t="s">
        <v>37</v>
      </c>
      <c r="C9" s="41">
        <v>9.0705128205128212</v>
      </c>
      <c r="D9" s="41">
        <v>9.6750000000000007</v>
      </c>
      <c r="E9" s="41">
        <v>9.4499999999999993</v>
      </c>
      <c r="F9" s="41">
        <v>9.2750000000000004</v>
      </c>
      <c r="G9" s="41">
        <v>9.375</v>
      </c>
      <c r="H9" s="41">
        <v>9.0749999999999993</v>
      </c>
      <c r="I9" s="41">
        <v>9.5500000000000007</v>
      </c>
      <c r="J9" s="41">
        <v>9.375</v>
      </c>
      <c r="K9" s="41">
        <v>9.6</v>
      </c>
      <c r="L9" s="41">
        <v>9.375</v>
      </c>
      <c r="M9" s="41">
        <v>9.25</v>
      </c>
      <c r="N9" s="41">
        <v>10</v>
      </c>
      <c r="O9" s="41">
        <v>10</v>
      </c>
      <c r="P9" s="41">
        <v>9.9</v>
      </c>
      <c r="Q9" s="41">
        <v>10</v>
      </c>
      <c r="R9" s="41">
        <v>10</v>
      </c>
      <c r="S9" s="40">
        <f t="shared" si="1"/>
        <v>152.97051282051282</v>
      </c>
      <c r="T9" s="48">
        <f t="shared" si="2"/>
        <v>9.5606570512820515</v>
      </c>
      <c r="U9" s="82">
        <f t="shared" si="3"/>
        <v>37.470512820512823</v>
      </c>
      <c r="V9" s="79">
        <f t="shared" si="4"/>
        <v>65.599999999999994</v>
      </c>
      <c r="W9" s="79">
        <f t="shared" si="5"/>
        <v>20</v>
      </c>
      <c r="X9" s="83">
        <f t="shared" si="6"/>
        <v>29.9</v>
      </c>
      <c r="Y9" s="84">
        <f>'Организатор-оператор'!P9</f>
        <v>40</v>
      </c>
      <c r="Z9" s="85">
        <f>'Организатор-оператор'!Q9</f>
        <v>66.5</v>
      </c>
      <c r="AA9" s="86">
        <f>(C9+'Организатор-оператор'!C9)/2</f>
        <v>9.5352564102564106</v>
      </c>
      <c r="AB9" s="87">
        <f>(D9+'Организатор-оператор'!D9)/2</f>
        <v>9.8375000000000004</v>
      </c>
      <c r="AC9" s="87">
        <f>(E9+'Организатор-оператор'!E9)/2</f>
        <v>9.7249999999999996</v>
      </c>
      <c r="AD9" s="87">
        <f>(F9+'Организатор-оператор'!F9)/2</f>
        <v>9.6374999999999993</v>
      </c>
      <c r="AE9" s="87">
        <f>(G9+'Организатор-оператор'!G9)/2</f>
        <v>9.1875</v>
      </c>
      <c r="AF9" s="87">
        <f>(H9+'Организатор-оператор'!H9)/2</f>
        <v>9.5374999999999996</v>
      </c>
      <c r="AG9" s="87">
        <f>(I9+'Организатор-оператор'!I9)/2</f>
        <v>9.7750000000000004</v>
      </c>
      <c r="AH9" s="87">
        <f>(J9+'Организатор-оператор'!J9)/2</f>
        <v>9.6875</v>
      </c>
      <c r="AI9" s="87">
        <f>(K9+'Организатор-оператор'!K9)/2</f>
        <v>8.5500000000000007</v>
      </c>
      <c r="AJ9" s="87">
        <f>(L9+'Организатор-оператор'!L9)/2</f>
        <v>9.6875</v>
      </c>
      <c r="AK9" s="87">
        <f>(M9+'Организатор-оператор'!M9)/2</f>
        <v>9.625</v>
      </c>
      <c r="AL9" s="87">
        <f t="shared" si="7"/>
        <v>10</v>
      </c>
      <c r="AM9" s="87">
        <f t="shared" si="8"/>
        <v>10</v>
      </c>
      <c r="AN9" s="87">
        <f t="shared" si="9"/>
        <v>9.9</v>
      </c>
      <c r="AO9" s="87">
        <f t="shared" si="10"/>
        <v>10</v>
      </c>
      <c r="AP9" s="87">
        <f t="shared" si="11"/>
        <v>10</v>
      </c>
      <c r="AQ9" s="88">
        <f t="shared" si="12"/>
        <v>154.68525641025641</v>
      </c>
      <c r="AR9" s="87">
        <f t="shared" si="13"/>
        <v>38.735256410256412</v>
      </c>
      <c r="AS9" s="87">
        <f t="shared" si="14"/>
        <v>66.05</v>
      </c>
      <c r="AT9" s="87">
        <f t="shared" si="15"/>
        <v>20</v>
      </c>
      <c r="AU9" s="89">
        <f t="shared" si="16"/>
        <v>29.9</v>
      </c>
    </row>
    <row r="10" spans="1:47" ht="39" thickBot="1">
      <c r="A10" s="9">
        <v>8</v>
      </c>
      <c r="B10" s="32" t="s">
        <v>38</v>
      </c>
      <c r="C10" s="41">
        <v>8.8118811881188126</v>
      </c>
      <c r="D10" s="41">
        <v>8.7249999999999996</v>
      </c>
      <c r="E10" s="41">
        <v>8.8000000000000007</v>
      </c>
      <c r="F10" s="41">
        <v>8.8000000000000007</v>
      </c>
      <c r="G10" s="41">
        <v>9.375</v>
      </c>
      <c r="H10" s="41">
        <v>9.0749999999999993</v>
      </c>
      <c r="I10" s="41">
        <v>9.25</v>
      </c>
      <c r="J10" s="41">
        <v>9.0500000000000007</v>
      </c>
      <c r="K10" s="41">
        <v>8.9</v>
      </c>
      <c r="L10" s="41">
        <v>8.4250000000000007</v>
      </c>
      <c r="M10" s="41">
        <v>10</v>
      </c>
      <c r="N10" s="41">
        <v>10</v>
      </c>
      <c r="O10" s="41">
        <v>10</v>
      </c>
      <c r="P10" s="41">
        <v>10</v>
      </c>
      <c r="Q10" s="41">
        <v>10</v>
      </c>
      <c r="R10" s="41">
        <v>9.8514851485148522</v>
      </c>
      <c r="S10" s="40">
        <f t="shared" si="1"/>
        <v>149.06336633663366</v>
      </c>
      <c r="T10" s="48">
        <f t="shared" si="2"/>
        <v>9.316460396039604</v>
      </c>
      <c r="U10" s="82">
        <f t="shared" si="3"/>
        <v>35.136881188118814</v>
      </c>
      <c r="V10" s="79">
        <f t="shared" si="4"/>
        <v>64.075000000000003</v>
      </c>
      <c r="W10" s="79">
        <f t="shared" si="5"/>
        <v>20</v>
      </c>
      <c r="X10" s="83">
        <f t="shared" si="6"/>
        <v>29.851485148514854</v>
      </c>
      <c r="Y10" s="84">
        <f>'Организатор-оператор'!P10</f>
        <v>31</v>
      </c>
      <c r="Z10" s="85">
        <f>'Организатор-оператор'!Q10</f>
        <v>70</v>
      </c>
      <c r="AA10" s="86">
        <f>(C10+'Организатор-оператор'!C10)/2</f>
        <v>9.4059405940594054</v>
      </c>
      <c r="AB10" s="87">
        <f>(D10+'Организатор-оператор'!D10)/2</f>
        <v>9.3625000000000007</v>
      </c>
      <c r="AC10" s="87">
        <f>(E10+'Организатор-оператор'!E10)/2</f>
        <v>7.4</v>
      </c>
      <c r="AD10" s="87">
        <f>(F10+'Организатор-оператор'!F10)/2</f>
        <v>6.9</v>
      </c>
      <c r="AE10" s="87">
        <f>(G10+'Организатор-оператор'!G10)/2</f>
        <v>9.6875</v>
      </c>
      <c r="AF10" s="87">
        <f>(H10+'Организатор-оператор'!H10)/2</f>
        <v>9.5374999999999996</v>
      </c>
      <c r="AG10" s="87">
        <f>(I10+'Организатор-оператор'!I10)/2</f>
        <v>9.625</v>
      </c>
      <c r="AH10" s="87">
        <f>(J10+'Организатор-оператор'!J10)/2</f>
        <v>9.5250000000000004</v>
      </c>
      <c r="AI10" s="87">
        <f>(K10+'Организатор-оператор'!K10)/2</f>
        <v>9.4499999999999993</v>
      </c>
      <c r="AJ10" s="87">
        <f>(L10+'Организатор-оператор'!L10)/2</f>
        <v>9.2125000000000004</v>
      </c>
      <c r="AK10" s="87">
        <f>(M10+'Организатор-оператор'!M10)/2</f>
        <v>10</v>
      </c>
      <c r="AL10" s="87">
        <f t="shared" si="7"/>
        <v>10</v>
      </c>
      <c r="AM10" s="87">
        <f t="shared" si="8"/>
        <v>10</v>
      </c>
      <c r="AN10" s="87">
        <f t="shared" si="9"/>
        <v>10</v>
      </c>
      <c r="AO10" s="87">
        <f t="shared" si="10"/>
        <v>10</v>
      </c>
      <c r="AP10" s="87">
        <f t="shared" si="11"/>
        <v>9.8514851485148522</v>
      </c>
      <c r="AQ10" s="88">
        <f t="shared" si="12"/>
        <v>149.95742574257426</v>
      </c>
      <c r="AR10" s="87">
        <f t="shared" si="13"/>
        <v>33.068440594059403</v>
      </c>
      <c r="AS10" s="87">
        <f t="shared" si="14"/>
        <v>67.037499999999994</v>
      </c>
      <c r="AT10" s="87">
        <f t="shared" si="15"/>
        <v>20</v>
      </c>
      <c r="AU10" s="89">
        <f t="shared" si="16"/>
        <v>29.851485148514854</v>
      </c>
    </row>
    <row r="11" spans="1:47" s="11" customFormat="1" ht="51.75" thickBot="1">
      <c r="A11" s="9">
        <v>9</v>
      </c>
      <c r="B11" s="32" t="s">
        <v>39</v>
      </c>
      <c r="C11" s="41">
        <v>8.25</v>
      </c>
      <c r="D11" s="41">
        <v>8.6999999999999993</v>
      </c>
      <c r="E11" s="41">
        <v>8.5500000000000007</v>
      </c>
      <c r="F11" s="41">
        <v>8.3000000000000007</v>
      </c>
      <c r="G11" s="41">
        <v>8.4</v>
      </c>
      <c r="H11" s="41">
        <v>8.625</v>
      </c>
      <c r="I11" s="41">
        <v>8.8000000000000007</v>
      </c>
      <c r="J11" s="41">
        <v>8.625</v>
      </c>
      <c r="K11" s="41">
        <v>8.75</v>
      </c>
      <c r="L11" s="41">
        <v>8.6999999999999993</v>
      </c>
      <c r="M11" s="41">
        <v>8.5250000000000004</v>
      </c>
      <c r="N11" s="41">
        <v>9.5250000000000004</v>
      </c>
      <c r="O11" s="41">
        <v>9.35</v>
      </c>
      <c r="P11" s="41">
        <v>8.6999999999999993</v>
      </c>
      <c r="Q11" s="41">
        <v>9.1750000000000007</v>
      </c>
      <c r="R11" s="41">
        <v>9.35</v>
      </c>
      <c r="S11" s="40">
        <f t="shared" si="1"/>
        <v>140.32500000000002</v>
      </c>
      <c r="T11" s="48">
        <f t="shared" si="2"/>
        <v>8.7703125000000011</v>
      </c>
      <c r="U11" s="82">
        <f t="shared" si="3"/>
        <v>33.799999999999997</v>
      </c>
      <c r="V11" s="79">
        <f t="shared" si="4"/>
        <v>60.425000000000004</v>
      </c>
      <c r="W11" s="79">
        <f t="shared" si="5"/>
        <v>18.875</v>
      </c>
      <c r="X11" s="83">
        <f t="shared" si="6"/>
        <v>27.225000000000001</v>
      </c>
      <c r="Y11" s="84">
        <f>'Организатор-оператор'!P11</f>
        <v>33</v>
      </c>
      <c r="Z11" s="85">
        <f>'Организатор-оператор'!Q11</f>
        <v>66</v>
      </c>
      <c r="AA11" s="86">
        <f>(C11+'Организатор-оператор'!C11)/2</f>
        <v>9.125</v>
      </c>
      <c r="AB11" s="87">
        <f>(D11+'Организатор-оператор'!D11)/2</f>
        <v>9.35</v>
      </c>
      <c r="AC11" s="87">
        <f>(E11+'Организатор-оператор'!E11)/2</f>
        <v>8.2750000000000004</v>
      </c>
      <c r="AD11" s="87">
        <f>(F11+'Организатор-оператор'!F11)/2</f>
        <v>6.65</v>
      </c>
      <c r="AE11" s="87">
        <f>(G11+'Организатор-оператор'!G11)/2</f>
        <v>9.1999999999999993</v>
      </c>
      <c r="AF11" s="87">
        <f>(H11+'Организатор-оператор'!H11)/2</f>
        <v>9.3125</v>
      </c>
      <c r="AG11" s="87">
        <f>(I11+'Организатор-оператор'!I11)/2</f>
        <v>9.4</v>
      </c>
      <c r="AH11" s="87">
        <f>(J11+'Организатор-оператор'!J11)/2</f>
        <v>9.3125</v>
      </c>
      <c r="AI11" s="87">
        <f>(K11+'Организатор-оператор'!K11)/2</f>
        <v>8.875</v>
      </c>
      <c r="AJ11" s="87">
        <f>(L11+'Организатор-оператор'!L11)/2</f>
        <v>8.35</v>
      </c>
      <c r="AK11" s="87">
        <f>(M11+'Организатор-оператор'!M11)/2</f>
        <v>8.7624999999999993</v>
      </c>
      <c r="AL11" s="87">
        <f t="shared" si="7"/>
        <v>9.5250000000000004</v>
      </c>
      <c r="AM11" s="87">
        <f t="shared" si="8"/>
        <v>9.35</v>
      </c>
      <c r="AN11" s="87">
        <f t="shared" si="9"/>
        <v>8.6999999999999993</v>
      </c>
      <c r="AO11" s="87">
        <f t="shared" si="10"/>
        <v>9.1750000000000007</v>
      </c>
      <c r="AP11" s="87">
        <f t="shared" si="11"/>
        <v>9.35</v>
      </c>
      <c r="AQ11" s="88">
        <f t="shared" si="12"/>
        <v>142.71250000000001</v>
      </c>
      <c r="AR11" s="87">
        <f t="shared" si="13"/>
        <v>33.4</v>
      </c>
      <c r="AS11" s="87">
        <f t="shared" si="14"/>
        <v>63.212500000000006</v>
      </c>
      <c r="AT11" s="87">
        <f t="shared" si="15"/>
        <v>18.875</v>
      </c>
      <c r="AU11" s="89">
        <f t="shared" si="16"/>
        <v>27.225000000000001</v>
      </c>
    </row>
    <row r="12" spans="1:47" s="11" customFormat="1" ht="51.75" thickBot="1">
      <c r="A12" s="9">
        <v>10</v>
      </c>
      <c r="B12" s="32" t="s">
        <v>40</v>
      </c>
      <c r="C12" s="41">
        <v>8.0136986301369859</v>
      </c>
      <c r="D12" s="41">
        <v>7.7750000000000004</v>
      </c>
      <c r="E12" s="41">
        <v>8.0500000000000007</v>
      </c>
      <c r="F12" s="41">
        <v>7.6</v>
      </c>
      <c r="G12" s="41">
        <v>7.65</v>
      </c>
      <c r="H12" s="41">
        <v>7.95</v>
      </c>
      <c r="I12" s="41">
        <v>8.35</v>
      </c>
      <c r="J12" s="41">
        <v>7.875</v>
      </c>
      <c r="K12" s="41">
        <v>8.2249999999999996</v>
      </c>
      <c r="L12" s="41">
        <v>7.4</v>
      </c>
      <c r="M12" s="41">
        <v>7.5250000000000004</v>
      </c>
      <c r="N12" s="41">
        <v>10</v>
      </c>
      <c r="O12" s="41">
        <v>10</v>
      </c>
      <c r="P12" s="41">
        <v>9.5</v>
      </c>
      <c r="Q12" s="41">
        <v>9.8000000000000007</v>
      </c>
      <c r="R12" s="41">
        <v>9.5</v>
      </c>
      <c r="S12" s="40">
        <f t="shared" si="1"/>
        <v>135.213698630137</v>
      </c>
      <c r="T12" s="48">
        <f t="shared" si="2"/>
        <v>8.4508561643835627</v>
      </c>
      <c r="U12" s="82">
        <f t="shared" si="3"/>
        <v>31.43869863013699</v>
      </c>
      <c r="V12" s="79">
        <f t="shared" si="4"/>
        <v>54.975000000000001</v>
      </c>
      <c r="W12" s="79">
        <f t="shared" si="5"/>
        <v>20</v>
      </c>
      <c r="X12" s="83">
        <f t="shared" si="6"/>
        <v>28.8</v>
      </c>
      <c r="Y12" s="84">
        <f>'Организатор-оператор'!P12</f>
        <v>31</v>
      </c>
      <c r="Z12" s="85">
        <f>'Организатор-оператор'!Q12</f>
        <v>67</v>
      </c>
      <c r="AA12" s="86">
        <f>(C12+'Организатор-оператор'!C12)/2</f>
        <v>9.006849315068493</v>
      </c>
      <c r="AB12" s="87">
        <f>(D12+'Организатор-оператор'!D12)/2</f>
        <v>8.8874999999999993</v>
      </c>
      <c r="AC12" s="87">
        <f>(E12+'Организатор-оператор'!E12)/2</f>
        <v>7.0250000000000004</v>
      </c>
      <c r="AD12" s="87">
        <f>(F12+'Организатор-оператор'!F12)/2</f>
        <v>6.3</v>
      </c>
      <c r="AE12" s="87">
        <f>(G12+'Организатор-оператор'!G12)/2</f>
        <v>8.8249999999999993</v>
      </c>
      <c r="AF12" s="87">
        <f>(H12+'Организатор-оператор'!H12)/2</f>
        <v>8.9749999999999996</v>
      </c>
      <c r="AG12" s="87">
        <f>(I12+'Организатор-оператор'!I12)/2</f>
        <v>9.1750000000000007</v>
      </c>
      <c r="AH12" s="87">
        <f>(J12+'Организатор-оператор'!J12)/2</f>
        <v>8.9375</v>
      </c>
      <c r="AI12" s="87">
        <f>(K12+'Организатор-оператор'!K12)/2</f>
        <v>8.1125000000000007</v>
      </c>
      <c r="AJ12" s="87">
        <f>(L12+'Организатор-оператор'!L12)/2</f>
        <v>8.6999999999999993</v>
      </c>
      <c r="AK12" s="87">
        <f>(M12+'Организатор-оператор'!M12)/2</f>
        <v>8.2624999999999993</v>
      </c>
      <c r="AL12" s="87">
        <f t="shared" si="7"/>
        <v>10</v>
      </c>
      <c r="AM12" s="87">
        <f t="shared" si="8"/>
        <v>10</v>
      </c>
      <c r="AN12" s="87">
        <f t="shared" si="9"/>
        <v>9.5</v>
      </c>
      <c r="AO12" s="87">
        <f t="shared" si="10"/>
        <v>9.8000000000000007</v>
      </c>
      <c r="AP12" s="87">
        <f t="shared" si="11"/>
        <v>9.5</v>
      </c>
      <c r="AQ12" s="88">
        <f t="shared" si="12"/>
        <v>141.00684931506851</v>
      </c>
      <c r="AR12" s="87">
        <f t="shared" si="13"/>
        <v>31.219349315068495</v>
      </c>
      <c r="AS12" s="87">
        <f t="shared" si="14"/>
        <v>60.987499999999997</v>
      </c>
      <c r="AT12" s="87">
        <f t="shared" si="15"/>
        <v>20</v>
      </c>
      <c r="AU12" s="89">
        <f t="shared" si="16"/>
        <v>28.8</v>
      </c>
    </row>
    <row r="13" spans="1:47" ht="51.75" thickBot="1">
      <c r="A13" s="9">
        <v>11</v>
      </c>
      <c r="B13" s="32" t="s">
        <v>41</v>
      </c>
      <c r="C13" s="41">
        <v>8.3955223880597014</v>
      </c>
      <c r="D13" s="41">
        <v>8.5500000000000007</v>
      </c>
      <c r="E13" s="41">
        <v>6.6749999999999998</v>
      </c>
      <c r="F13" s="41">
        <v>6.7750000000000004</v>
      </c>
      <c r="G13" s="41">
        <v>8.2750000000000004</v>
      </c>
      <c r="H13" s="41">
        <v>8.85</v>
      </c>
      <c r="I13" s="41">
        <v>8.2249999999999996</v>
      </c>
      <c r="J13" s="41">
        <v>8.6999999999999993</v>
      </c>
      <c r="K13" s="41">
        <v>8.6999999999999993</v>
      </c>
      <c r="L13" s="41">
        <v>8.5</v>
      </c>
      <c r="M13" s="41">
        <v>8.125</v>
      </c>
      <c r="N13" s="41">
        <v>9.6</v>
      </c>
      <c r="O13" s="41">
        <v>9.9</v>
      </c>
      <c r="P13" s="41">
        <v>9.5</v>
      </c>
      <c r="Q13" s="41">
        <v>9.8000000000000007</v>
      </c>
      <c r="R13" s="41">
        <v>10</v>
      </c>
      <c r="S13" s="40">
        <f t="shared" si="1"/>
        <v>138.57052238805971</v>
      </c>
      <c r="T13" s="48">
        <f t="shared" si="2"/>
        <v>8.6606576492537322</v>
      </c>
      <c r="U13" s="82">
        <f t="shared" si="3"/>
        <v>30.395522388059703</v>
      </c>
      <c r="V13" s="79">
        <f t="shared" si="4"/>
        <v>59.375</v>
      </c>
      <c r="W13" s="79">
        <f t="shared" si="5"/>
        <v>19.5</v>
      </c>
      <c r="X13" s="83">
        <f t="shared" si="6"/>
        <v>29.3</v>
      </c>
      <c r="Y13" s="84">
        <f>'Организатор-оператор'!P13</f>
        <v>32</v>
      </c>
      <c r="Z13" s="85">
        <f>'Организатор-оператор'!Q13</f>
        <v>65</v>
      </c>
      <c r="AA13" s="86">
        <f>(C13+'Организатор-оператор'!C13)/2</f>
        <v>9.1977611940298516</v>
      </c>
      <c r="AB13" s="87">
        <f>(D13+'Организатор-оператор'!D13)/2</f>
        <v>9.2750000000000004</v>
      </c>
      <c r="AC13" s="87">
        <f>(E13+'Организатор-оператор'!E13)/2</f>
        <v>7.3375000000000004</v>
      </c>
      <c r="AD13" s="87">
        <f>(F13+'Организатор-оператор'!F13)/2</f>
        <v>5.3875000000000002</v>
      </c>
      <c r="AE13" s="87">
        <f>(G13+'Организатор-оператор'!G13)/2</f>
        <v>9.1374999999999993</v>
      </c>
      <c r="AF13" s="87">
        <f>(H13+'Организатор-оператор'!H13)/2</f>
        <v>9.4250000000000007</v>
      </c>
      <c r="AG13" s="87">
        <f>(I13+'Организатор-оператор'!I13)/2</f>
        <v>9.1125000000000007</v>
      </c>
      <c r="AH13" s="87">
        <f>(J13+'Организатор-оператор'!J13)/2</f>
        <v>9.35</v>
      </c>
      <c r="AI13" s="87">
        <f>(K13+'Организатор-оператор'!K13)/2</f>
        <v>6.85</v>
      </c>
      <c r="AJ13" s="87">
        <f>(L13+'Организатор-оператор'!L13)/2</f>
        <v>9.25</v>
      </c>
      <c r="AK13" s="87">
        <f>(M13+'Организатор-оператор'!M13)/2</f>
        <v>9.0625</v>
      </c>
      <c r="AL13" s="87">
        <f t="shared" si="7"/>
        <v>9.6</v>
      </c>
      <c r="AM13" s="87">
        <f t="shared" si="8"/>
        <v>9.9</v>
      </c>
      <c r="AN13" s="87">
        <f t="shared" si="9"/>
        <v>9.5</v>
      </c>
      <c r="AO13" s="87">
        <f t="shared" si="10"/>
        <v>9.8000000000000007</v>
      </c>
      <c r="AP13" s="87">
        <f t="shared" si="11"/>
        <v>10</v>
      </c>
      <c r="AQ13" s="88">
        <f t="shared" si="12"/>
        <v>142.18526119402983</v>
      </c>
      <c r="AR13" s="87">
        <f t="shared" si="13"/>
        <v>31.197761194029848</v>
      </c>
      <c r="AS13" s="87">
        <f t="shared" si="14"/>
        <v>62.1875</v>
      </c>
      <c r="AT13" s="87">
        <f t="shared" si="15"/>
        <v>19.5</v>
      </c>
      <c r="AU13" s="89">
        <f t="shared" si="16"/>
        <v>29.3</v>
      </c>
    </row>
    <row r="14" spans="1:47" ht="39" thickBot="1">
      <c r="A14" s="9">
        <v>12</v>
      </c>
      <c r="B14" s="32" t="s">
        <v>47</v>
      </c>
      <c r="C14" s="41">
        <v>8.4749999999999996</v>
      </c>
      <c r="D14" s="41">
        <v>8.9749999999999996</v>
      </c>
      <c r="E14" s="41">
        <v>8.8000000000000007</v>
      </c>
      <c r="F14" s="41">
        <v>8.75</v>
      </c>
      <c r="G14" s="41">
        <v>8.65</v>
      </c>
      <c r="H14" s="41">
        <v>8.7249999999999996</v>
      </c>
      <c r="I14" s="41">
        <v>8.4250000000000007</v>
      </c>
      <c r="J14" s="41">
        <v>9.125</v>
      </c>
      <c r="K14" s="41">
        <v>8.2249999999999996</v>
      </c>
      <c r="L14" s="41">
        <v>8.4250000000000007</v>
      </c>
      <c r="M14" s="41">
        <v>7.9749999999999996</v>
      </c>
      <c r="N14" s="41">
        <v>9.8000000000000007</v>
      </c>
      <c r="O14" s="41">
        <v>9.8000000000000007</v>
      </c>
      <c r="P14" s="41">
        <v>9.8000000000000007</v>
      </c>
      <c r="Q14" s="41">
        <v>9.9</v>
      </c>
      <c r="R14" s="41">
        <v>10</v>
      </c>
      <c r="S14" s="40">
        <f t="shared" si="1"/>
        <v>143.84999999999997</v>
      </c>
      <c r="T14" s="48">
        <f t="shared" si="2"/>
        <v>8.9906249999999979</v>
      </c>
      <c r="U14" s="82">
        <f t="shared" si="3"/>
        <v>35</v>
      </c>
      <c r="V14" s="79">
        <f t="shared" si="4"/>
        <v>59.550000000000004</v>
      </c>
      <c r="W14" s="79">
        <f t="shared" si="5"/>
        <v>19.600000000000001</v>
      </c>
      <c r="X14" s="83">
        <f t="shared" si="6"/>
        <v>29.700000000000003</v>
      </c>
      <c r="Y14" s="84">
        <f>'Организатор-оператор'!P14</f>
        <v>35</v>
      </c>
      <c r="Z14" s="85">
        <f>'Организатор-оператор'!Q14</f>
        <v>66</v>
      </c>
      <c r="AA14" s="86">
        <f>(C14+'Организатор-оператор'!C14)/2</f>
        <v>9.2375000000000007</v>
      </c>
      <c r="AB14" s="87">
        <f>(D14+'Организатор-оператор'!D14)/2</f>
        <v>9.4875000000000007</v>
      </c>
      <c r="AC14" s="87">
        <f>(E14+'Организатор-оператор'!E14)/2</f>
        <v>7.4</v>
      </c>
      <c r="AD14" s="87">
        <f>(F14+'Организатор-оператор'!F14)/2</f>
        <v>8.875</v>
      </c>
      <c r="AE14" s="87">
        <f>(G14+'Организатор-оператор'!G14)/2</f>
        <v>9.3249999999999993</v>
      </c>
      <c r="AF14" s="87">
        <f>(H14+'Организатор-оператор'!H14)/2</f>
        <v>9.3625000000000007</v>
      </c>
      <c r="AG14" s="87">
        <f>(I14+'Организатор-оператор'!I14)/2</f>
        <v>9.2125000000000004</v>
      </c>
      <c r="AH14" s="87">
        <f>(J14+'Организатор-оператор'!J14)/2</f>
        <v>9.5625</v>
      </c>
      <c r="AI14" s="87">
        <f>(K14+'Организатор-оператор'!K14)/2</f>
        <v>7.1124999999999998</v>
      </c>
      <c r="AJ14" s="87">
        <f>(L14+'Организатор-оператор'!L14)/2</f>
        <v>9.2125000000000004</v>
      </c>
      <c r="AK14" s="87">
        <f>(M14+'Организатор-оператор'!M14)/2</f>
        <v>8.9875000000000007</v>
      </c>
      <c r="AL14" s="87">
        <f t="shared" si="7"/>
        <v>9.8000000000000007</v>
      </c>
      <c r="AM14" s="87">
        <f t="shared" si="8"/>
        <v>9.8000000000000007</v>
      </c>
      <c r="AN14" s="87">
        <f t="shared" si="9"/>
        <v>9.8000000000000007</v>
      </c>
      <c r="AO14" s="87">
        <f t="shared" si="10"/>
        <v>9.9</v>
      </c>
      <c r="AP14" s="87">
        <f t="shared" si="11"/>
        <v>10</v>
      </c>
      <c r="AQ14" s="88">
        <f t="shared" si="12"/>
        <v>147.07499999999999</v>
      </c>
      <c r="AR14" s="87">
        <f t="shared" si="13"/>
        <v>35</v>
      </c>
      <c r="AS14" s="87">
        <f t="shared" si="14"/>
        <v>62.774999999999991</v>
      </c>
      <c r="AT14" s="87">
        <f t="shared" si="15"/>
        <v>19.600000000000001</v>
      </c>
      <c r="AU14" s="89">
        <f t="shared" si="16"/>
        <v>29.700000000000003</v>
      </c>
    </row>
    <row r="15" spans="1:47" ht="51.75" thickBot="1">
      <c r="A15" s="9">
        <v>13</v>
      </c>
      <c r="B15" s="32" t="s">
        <v>42</v>
      </c>
      <c r="C15" s="41">
        <v>9.0250000000000004</v>
      </c>
      <c r="D15" s="41">
        <v>9.625</v>
      </c>
      <c r="E15" s="41">
        <v>8.1</v>
      </c>
      <c r="F15" s="41">
        <v>8.8249999999999993</v>
      </c>
      <c r="G15" s="41">
        <v>9.2249999999999996</v>
      </c>
      <c r="H15" s="41">
        <v>9.4</v>
      </c>
      <c r="I15" s="41">
        <v>9.35</v>
      </c>
      <c r="J15" s="41">
        <v>9.5250000000000004</v>
      </c>
      <c r="K15" s="41">
        <v>9.6750000000000007</v>
      </c>
      <c r="L15" s="41">
        <v>9.0250000000000004</v>
      </c>
      <c r="M15" s="41">
        <v>8.5749999999999993</v>
      </c>
      <c r="N15" s="41">
        <v>10</v>
      </c>
      <c r="O15" s="41">
        <v>10</v>
      </c>
      <c r="P15" s="41">
        <v>10</v>
      </c>
      <c r="Q15" s="41">
        <v>10</v>
      </c>
      <c r="R15" s="41">
        <v>10</v>
      </c>
      <c r="S15" s="40">
        <f t="shared" si="1"/>
        <v>150.35000000000002</v>
      </c>
      <c r="T15" s="48">
        <f t="shared" si="2"/>
        <v>9.3968750000000014</v>
      </c>
      <c r="U15" s="82">
        <f t="shared" si="3"/>
        <v>35.575000000000003</v>
      </c>
      <c r="V15" s="79">
        <f t="shared" si="4"/>
        <v>64.774999999999991</v>
      </c>
      <c r="W15" s="79">
        <f t="shared" si="5"/>
        <v>20</v>
      </c>
      <c r="X15" s="83">
        <f t="shared" si="6"/>
        <v>30</v>
      </c>
      <c r="Y15" s="84">
        <f>'Организатор-оператор'!P15</f>
        <v>34</v>
      </c>
      <c r="Z15" s="85">
        <f>'Организатор-оператор'!Q15</f>
        <v>66</v>
      </c>
      <c r="AA15" s="86">
        <f>(C15+'Организатор-оператор'!C15)/2</f>
        <v>9.5124999999999993</v>
      </c>
      <c r="AB15" s="87">
        <f>(D15+'Организатор-оператор'!D15)/2</f>
        <v>9.8125</v>
      </c>
      <c r="AC15" s="87">
        <f>(E15+'Организатор-оператор'!E15)/2</f>
        <v>7.05</v>
      </c>
      <c r="AD15" s="87">
        <f>(F15+'Организатор-оператор'!F15)/2</f>
        <v>8.4124999999999996</v>
      </c>
      <c r="AE15" s="87">
        <f>(G15+'Организатор-оператор'!G15)/2</f>
        <v>9.1125000000000007</v>
      </c>
      <c r="AF15" s="87">
        <f>(H15+'Организатор-оператор'!H15)/2</f>
        <v>8.6999999999999993</v>
      </c>
      <c r="AG15" s="87">
        <f>(I15+'Организатор-оператор'!I15)/2</f>
        <v>9.6750000000000007</v>
      </c>
      <c r="AH15" s="87">
        <f>(J15+'Организатор-оператор'!J15)/2</f>
        <v>9.7624999999999993</v>
      </c>
      <c r="AI15" s="87">
        <f>(K15+'Организатор-оператор'!K15)/2</f>
        <v>9.3375000000000004</v>
      </c>
      <c r="AJ15" s="87">
        <f>(L15+'Организатор-оператор'!L15)/2</f>
        <v>9.5124999999999993</v>
      </c>
      <c r="AK15" s="87">
        <f>(M15+'Организатор-оператор'!M15)/2</f>
        <v>9.2874999999999996</v>
      </c>
      <c r="AL15" s="87">
        <f t="shared" si="7"/>
        <v>10</v>
      </c>
      <c r="AM15" s="87">
        <f t="shared" si="8"/>
        <v>10</v>
      </c>
      <c r="AN15" s="87">
        <f t="shared" si="9"/>
        <v>10</v>
      </c>
      <c r="AO15" s="87">
        <f t="shared" si="10"/>
        <v>10</v>
      </c>
      <c r="AP15" s="87">
        <f t="shared" si="11"/>
        <v>10</v>
      </c>
      <c r="AQ15" s="88">
        <f t="shared" si="12"/>
        <v>150.17500000000001</v>
      </c>
      <c r="AR15" s="87">
        <f t="shared" si="13"/>
        <v>34.787500000000001</v>
      </c>
      <c r="AS15" s="87">
        <f t="shared" si="14"/>
        <v>65.387499999999989</v>
      </c>
      <c r="AT15" s="87">
        <f t="shared" si="15"/>
        <v>20</v>
      </c>
      <c r="AU15" s="89">
        <f t="shared" si="16"/>
        <v>30</v>
      </c>
    </row>
    <row r="16" spans="1:47" s="11" customFormat="1" ht="19.5" thickBot="1">
      <c r="A16" s="72">
        <v>14</v>
      </c>
      <c r="B16" s="73" t="s">
        <v>64</v>
      </c>
      <c r="C16" s="41">
        <v>9.125</v>
      </c>
      <c r="D16" s="41">
        <v>9.2249999999999996</v>
      </c>
      <c r="E16" s="41">
        <v>9.0250000000000004</v>
      </c>
      <c r="F16" s="41">
        <v>9.0749999999999993</v>
      </c>
      <c r="G16" s="41">
        <v>8.7750000000000004</v>
      </c>
      <c r="H16" s="41">
        <v>9.0250000000000004</v>
      </c>
      <c r="I16" s="41">
        <v>8.65</v>
      </c>
      <c r="J16" s="41">
        <v>9.3249999999999993</v>
      </c>
      <c r="K16" s="41">
        <v>8.5500000000000007</v>
      </c>
      <c r="L16" s="41">
        <v>8.5749999999999993</v>
      </c>
      <c r="M16" s="41">
        <v>8.0500000000000007</v>
      </c>
      <c r="N16" s="41">
        <v>9.9</v>
      </c>
      <c r="O16" s="41">
        <v>10</v>
      </c>
      <c r="P16" s="41">
        <v>10</v>
      </c>
      <c r="Q16" s="41">
        <v>9.9</v>
      </c>
      <c r="R16" s="41">
        <v>10</v>
      </c>
      <c r="S16" s="74">
        <f t="shared" ref="S16" si="17">IF(SUM(C16:R16)&gt;0,SUM(C16:R16),"")</f>
        <v>147.19999999999999</v>
      </c>
      <c r="T16" s="75">
        <f t="shared" ref="T16" si="18">IF(S16&lt;&gt;"",S16/16,"")</f>
        <v>9.1999999999999993</v>
      </c>
      <c r="U16" s="90">
        <f t="shared" ref="U16" si="19">SUM(C16:F16)</f>
        <v>36.450000000000003</v>
      </c>
      <c r="V16" s="91">
        <f t="shared" ref="V16" si="20">SUM(G16:M16)</f>
        <v>60.95</v>
      </c>
      <c r="W16" s="91">
        <f t="shared" ref="W16" si="21">SUM(N16:O16)</f>
        <v>19.899999999999999</v>
      </c>
      <c r="X16" s="92">
        <f t="shared" ref="X16" si="22">SUM(P16:R16)</f>
        <v>29.9</v>
      </c>
      <c r="Y16" s="84">
        <f>'Организатор-оператор'!P16</f>
        <v>35</v>
      </c>
      <c r="Z16" s="85">
        <f>'Организатор-оператор'!Q16</f>
        <v>64</v>
      </c>
      <c r="AA16" s="93">
        <f>(C16+'Организатор-оператор'!C16)/2</f>
        <v>9.0625</v>
      </c>
      <c r="AB16" s="94">
        <f>(D16+'Организатор-оператор'!D16)/2</f>
        <v>9.6125000000000007</v>
      </c>
      <c r="AC16" s="94">
        <f>(E16+'Организатор-оператор'!E16)/2</f>
        <v>9.5124999999999993</v>
      </c>
      <c r="AD16" s="94">
        <f>(F16+'Организатор-оператор'!F16)/2</f>
        <v>7.5374999999999996</v>
      </c>
      <c r="AE16" s="94">
        <f>(G16+'Организатор-оператор'!G16)/2</f>
        <v>9.3874999999999993</v>
      </c>
      <c r="AF16" s="94">
        <f>(H16+'Организатор-оператор'!H16)/2</f>
        <v>9.5124999999999993</v>
      </c>
      <c r="AG16" s="94">
        <f>(I16+'Организатор-оператор'!I16)/2</f>
        <v>8.3249999999999993</v>
      </c>
      <c r="AH16" s="94">
        <f>(J16+'Организатор-оператор'!J16)/2</f>
        <v>9.6624999999999996</v>
      </c>
      <c r="AI16" s="94">
        <f>(K16+'Организатор-оператор'!K16)/2</f>
        <v>7.2750000000000004</v>
      </c>
      <c r="AJ16" s="94">
        <f>(L16+'Организатор-оператор'!L16)/2</f>
        <v>9.2874999999999996</v>
      </c>
      <c r="AK16" s="94">
        <f>(M16+'Организатор-оператор'!M16)/2</f>
        <v>9.0250000000000004</v>
      </c>
      <c r="AL16" s="94">
        <f t="shared" ref="AL16" si="23">N16</f>
        <v>9.9</v>
      </c>
      <c r="AM16" s="94">
        <f t="shared" ref="AM16" si="24">O16</f>
        <v>10</v>
      </c>
      <c r="AN16" s="94">
        <f t="shared" ref="AN16" si="25">P16</f>
        <v>10</v>
      </c>
      <c r="AO16" s="94">
        <f t="shared" ref="AO16" si="26">Q16</f>
        <v>9.9</v>
      </c>
      <c r="AP16" s="94">
        <f t="shared" ref="AP16" si="27">R16</f>
        <v>10</v>
      </c>
      <c r="AQ16" s="95">
        <f t="shared" ref="AQ16" si="28">SUM(AA16:AP16)</f>
        <v>148.00000000000003</v>
      </c>
      <c r="AR16" s="94">
        <f t="shared" ref="AR16" si="29">SUM(AA16:AD16)</f>
        <v>35.725000000000001</v>
      </c>
      <c r="AS16" s="94">
        <f t="shared" ref="AS16" si="30">SUM(AE16:AK16)</f>
        <v>62.474999999999994</v>
      </c>
      <c r="AT16" s="94">
        <f t="shared" ref="AT16" si="31">SUM(AL16:AM16)</f>
        <v>19.899999999999999</v>
      </c>
      <c r="AU16" s="96">
        <f t="shared" ref="AU16" si="32">SUM(AN16:AP16)</f>
        <v>29.9</v>
      </c>
    </row>
    <row r="17" spans="1:47" ht="19.5" thickBot="1">
      <c r="A17" s="69">
        <v>15</v>
      </c>
      <c r="B17" s="71" t="s">
        <v>34</v>
      </c>
      <c r="C17" s="41">
        <v>8.4749999999999996</v>
      </c>
      <c r="D17" s="41">
        <v>8.85</v>
      </c>
      <c r="E17" s="41">
        <v>8.65</v>
      </c>
      <c r="F17" s="41">
        <v>8.5500000000000007</v>
      </c>
      <c r="G17" s="41">
        <v>8.3000000000000007</v>
      </c>
      <c r="H17" s="41">
        <v>7.9249999999999998</v>
      </c>
      <c r="I17" s="41">
        <v>8.7750000000000004</v>
      </c>
      <c r="J17" s="41">
        <v>9</v>
      </c>
      <c r="K17" s="41">
        <v>8.9</v>
      </c>
      <c r="L17" s="41">
        <v>8.5250000000000004</v>
      </c>
      <c r="M17" s="41">
        <v>8.5</v>
      </c>
      <c r="N17" s="41">
        <v>10</v>
      </c>
      <c r="O17" s="41">
        <v>9.9</v>
      </c>
      <c r="P17" s="41">
        <v>9.9</v>
      </c>
      <c r="Q17" s="41">
        <v>9.9</v>
      </c>
      <c r="R17" s="41">
        <v>10</v>
      </c>
      <c r="S17" s="40">
        <f t="shared" si="1"/>
        <v>144.15000000000003</v>
      </c>
      <c r="T17" s="48">
        <f t="shared" si="2"/>
        <v>9.0093750000000021</v>
      </c>
      <c r="U17" s="82">
        <f t="shared" si="3"/>
        <v>34.525000000000006</v>
      </c>
      <c r="V17" s="79">
        <f t="shared" si="4"/>
        <v>59.924999999999997</v>
      </c>
      <c r="W17" s="79">
        <f t="shared" si="5"/>
        <v>19.899999999999999</v>
      </c>
      <c r="X17" s="83">
        <f t="shared" si="6"/>
        <v>29.8</v>
      </c>
      <c r="Y17" s="84">
        <f>'Организатор-оператор'!P17</f>
        <v>40</v>
      </c>
      <c r="Z17" s="85">
        <f>'Организатор-оператор'!Q17</f>
        <v>66</v>
      </c>
      <c r="AA17" s="86">
        <f>(C17+'Организатор-оператор'!C17)/2</f>
        <v>9.2375000000000007</v>
      </c>
      <c r="AB17" s="87">
        <f>(D17+'Организатор-оператор'!D17)/2</f>
        <v>9.4250000000000007</v>
      </c>
      <c r="AC17" s="87">
        <f>(E17+'Организатор-оператор'!E17)/2</f>
        <v>9.3249999999999993</v>
      </c>
      <c r="AD17" s="87">
        <f>(F17+'Организатор-оператор'!F17)/2</f>
        <v>9.2750000000000004</v>
      </c>
      <c r="AE17" s="87">
        <f>(G17+'Организатор-оператор'!G17)/2</f>
        <v>8.65</v>
      </c>
      <c r="AF17" s="87">
        <f>(H17+'Организатор-оператор'!H17)/2</f>
        <v>8.9625000000000004</v>
      </c>
      <c r="AG17" s="87">
        <f>(I17+'Организатор-оператор'!I17)/2</f>
        <v>9.3874999999999993</v>
      </c>
      <c r="AH17" s="87">
        <f>(J17+'Организатор-оператор'!J17)/2</f>
        <v>9.5</v>
      </c>
      <c r="AI17" s="87">
        <f>(K17+'Организатор-оператор'!K17)/2</f>
        <v>8.9499999999999993</v>
      </c>
      <c r="AJ17" s="87">
        <f>(L17+'Организатор-оператор'!L17)/2</f>
        <v>8.2624999999999993</v>
      </c>
      <c r="AK17" s="87">
        <f>(M17+'Организатор-оператор'!M17)/2</f>
        <v>9.25</v>
      </c>
      <c r="AL17" s="87">
        <f t="shared" si="7"/>
        <v>10</v>
      </c>
      <c r="AM17" s="87">
        <f t="shared" si="8"/>
        <v>9.9</v>
      </c>
      <c r="AN17" s="87">
        <f t="shared" si="9"/>
        <v>9.9</v>
      </c>
      <c r="AO17" s="87">
        <f t="shared" si="10"/>
        <v>9.9</v>
      </c>
      <c r="AP17" s="87">
        <f t="shared" si="11"/>
        <v>10</v>
      </c>
      <c r="AQ17" s="88">
        <f t="shared" si="12"/>
        <v>149.92500000000001</v>
      </c>
      <c r="AR17" s="87">
        <f t="shared" si="13"/>
        <v>37.262500000000003</v>
      </c>
      <c r="AS17" s="87">
        <f t="shared" si="14"/>
        <v>62.962500000000006</v>
      </c>
      <c r="AT17" s="87">
        <f t="shared" si="15"/>
        <v>19.899999999999999</v>
      </c>
      <c r="AU17" s="89">
        <f t="shared" si="16"/>
        <v>29.8</v>
      </c>
    </row>
    <row r="18" spans="1:47" ht="19.5" thickBot="1">
      <c r="A18" s="69">
        <v>16</v>
      </c>
      <c r="B18" s="32" t="s">
        <v>48</v>
      </c>
      <c r="C18" s="41">
        <v>9.5250000000000004</v>
      </c>
      <c r="D18" s="41">
        <v>9.75</v>
      </c>
      <c r="E18" s="41">
        <v>9.5749999999999993</v>
      </c>
      <c r="F18" s="41">
        <v>9.3249999999999993</v>
      </c>
      <c r="G18" s="41">
        <v>9.4250000000000007</v>
      </c>
      <c r="H18" s="41">
        <v>9.5749999999999993</v>
      </c>
      <c r="I18" s="41">
        <v>9.5</v>
      </c>
      <c r="J18" s="41">
        <v>9.7249999999999996</v>
      </c>
      <c r="K18" s="41">
        <v>9.65</v>
      </c>
      <c r="L18" s="41">
        <v>9.6</v>
      </c>
      <c r="M18" s="41">
        <v>9.5749999999999993</v>
      </c>
      <c r="N18" s="41">
        <v>9.9</v>
      </c>
      <c r="O18" s="41">
        <v>10</v>
      </c>
      <c r="P18" s="41">
        <v>10</v>
      </c>
      <c r="Q18" s="41">
        <v>10</v>
      </c>
      <c r="R18" s="41">
        <v>9.9</v>
      </c>
      <c r="S18" s="40">
        <f t="shared" si="1"/>
        <v>155.02500000000001</v>
      </c>
      <c r="T18" s="48">
        <f t="shared" si="2"/>
        <v>9.6890625000000004</v>
      </c>
      <c r="U18" s="82">
        <f t="shared" si="3"/>
        <v>38.174999999999997</v>
      </c>
      <c r="V18" s="79">
        <f t="shared" si="4"/>
        <v>67.05</v>
      </c>
      <c r="W18" s="79">
        <f t="shared" si="5"/>
        <v>19.899999999999999</v>
      </c>
      <c r="X18" s="83">
        <f t="shared" si="6"/>
        <v>29.9</v>
      </c>
      <c r="Y18" s="84">
        <f>'Организатор-оператор'!P18</f>
        <v>40</v>
      </c>
      <c r="Z18" s="85">
        <f>'Организатор-оператор'!Q18</f>
        <v>70</v>
      </c>
      <c r="AA18" s="86">
        <f>(C18+'Организатор-оператор'!C18)/2</f>
        <v>9.7624999999999993</v>
      </c>
      <c r="AB18" s="87">
        <f>(D18+'Организатор-оператор'!D18)/2</f>
        <v>9.875</v>
      </c>
      <c r="AC18" s="87">
        <f>(E18+'Организатор-оператор'!E18)/2</f>
        <v>9.7874999999999996</v>
      </c>
      <c r="AD18" s="87">
        <f>(F18+'Организатор-оператор'!F18)/2</f>
        <v>9.6624999999999996</v>
      </c>
      <c r="AE18" s="87">
        <f>(G18+'Организатор-оператор'!G18)/2</f>
        <v>9.7125000000000004</v>
      </c>
      <c r="AF18" s="87">
        <f>(H18+'Организатор-оператор'!H18)/2</f>
        <v>9.7874999999999996</v>
      </c>
      <c r="AG18" s="87">
        <f>(I18+'Организатор-оператор'!I18)/2</f>
        <v>9.75</v>
      </c>
      <c r="AH18" s="87">
        <f>(J18+'Организатор-оператор'!J18)/2</f>
        <v>9.8625000000000007</v>
      </c>
      <c r="AI18" s="87">
        <f>(K18+'Организатор-оператор'!K18)/2</f>
        <v>9.8249999999999993</v>
      </c>
      <c r="AJ18" s="87">
        <f>(L18+'Организатор-оператор'!L18)/2</f>
        <v>9.8000000000000007</v>
      </c>
      <c r="AK18" s="87">
        <f>(M18+'Организатор-оператор'!M18)/2</f>
        <v>9.7874999999999996</v>
      </c>
      <c r="AL18" s="87">
        <f t="shared" si="7"/>
        <v>9.9</v>
      </c>
      <c r="AM18" s="87">
        <f t="shared" si="8"/>
        <v>10</v>
      </c>
      <c r="AN18" s="87">
        <f t="shared" si="9"/>
        <v>10</v>
      </c>
      <c r="AO18" s="87">
        <f t="shared" si="10"/>
        <v>10</v>
      </c>
      <c r="AP18" s="87">
        <f t="shared" si="11"/>
        <v>9.9</v>
      </c>
      <c r="AQ18" s="88">
        <f t="shared" si="12"/>
        <v>157.41249999999999</v>
      </c>
      <c r="AR18" s="87">
        <f t="shared" si="13"/>
        <v>39.087499999999999</v>
      </c>
      <c r="AS18" s="87">
        <f t="shared" si="14"/>
        <v>68.524999999999991</v>
      </c>
      <c r="AT18" s="87">
        <f t="shared" si="15"/>
        <v>19.899999999999999</v>
      </c>
      <c r="AU18" s="89">
        <f t="shared" si="16"/>
        <v>29.9</v>
      </c>
    </row>
    <row r="19" spans="1:47" ht="19.5" thickBot="1">
      <c r="A19" s="69">
        <v>17</v>
      </c>
      <c r="B19" s="32" t="s">
        <v>49</v>
      </c>
      <c r="C19" s="41">
        <v>9.3000000000000007</v>
      </c>
      <c r="D19" s="41">
        <v>9.1999999999999993</v>
      </c>
      <c r="E19" s="41">
        <v>9.3249999999999993</v>
      </c>
      <c r="F19" s="41">
        <v>9.1999999999999993</v>
      </c>
      <c r="G19" s="41">
        <v>9.2750000000000004</v>
      </c>
      <c r="H19" s="41">
        <v>9.1</v>
      </c>
      <c r="I19" s="41">
        <v>9.2249999999999996</v>
      </c>
      <c r="J19" s="41">
        <v>9.3249999999999993</v>
      </c>
      <c r="K19" s="41">
        <v>9.4250000000000007</v>
      </c>
      <c r="L19" s="41">
        <v>9.4749999999999996</v>
      </c>
      <c r="M19" s="41">
        <v>9.4250000000000007</v>
      </c>
      <c r="N19" s="41">
        <v>10</v>
      </c>
      <c r="O19" s="41">
        <v>10</v>
      </c>
      <c r="P19" s="41">
        <v>10</v>
      </c>
      <c r="Q19" s="41">
        <v>10</v>
      </c>
      <c r="R19" s="41">
        <v>10</v>
      </c>
      <c r="S19" s="40">
        <f t="shared" si="1"/>
        <v>152.27499999999998</v>
      </c>
      <c r="T19" s="48">
        <f t="shared" si="2"/>
        <v>9.5171874999999986</v>
      </c>
      <c r="U19" s="82">
        <f t="shared" si="3"/>
        <v>37.024999999999999</v>
      </c>
      <c r="V19" s="79">
        <f t="shared" si="4"/>
        <v>65.25</v>
      </c>
      <c r="W19" s="79">
        <f t="shared" si="5"/>
        <v>20</v>
      </c>
      <c r="X19" s="83">
        <f t="shared" si="6"/>
        <v>30</v>
      </c>
      <c r="Y19" s="84">
        <f>'Организатор-оператор'!P19</f>
        <v>39</v>
      </c>
      <c r="Z19" s="85">
        <f>'Организатор-оператор'!Q19</f>
        <v>67</v>
      </c>
      <c r="AA19" s="86">
        <f>(C19+'Организатор-оператор'!C19)/2</f>
        <v>9.65</v>
      </c>
      <c r="AB19" s="87">
        <f>(D19+'Организатор-оператор'!D19)/2</f>
        <v>9.6</v>
      </c>
      <c r="AC19" s="87">
        <f>(E19+'Организатор-оператор'!E19)/2</f>
        <v>9.6624999999999996</v>
      </c>
      <c r="AD19" s="87">
        <f>(F19+'Организатор-оператор'!F19)/2</f>
        <v>9.1</v>
      </c>
      <c r="AE19" s="87">
        <f>(G19+'Организатор-оператор'!G19)/2</f>
        <v>9.6374999999999993</v>
      </c>
      <c r="AF19" s="87">
        <f>(H19+'Организатор-оператор'!H19)/2</f>
        <v>9.5500000000000007</v>
      </c>
      <c r="AG19" s="87">
        <f>(I19+'Организатор-оператор'!I19)/2</f>
        <v>9.6125000000000007</v>
      </c>
      <c r="AH19" s="87">
        <f>(J19+'Организатор-оператор'!J19)/2</f>
        <v>9.6624999999999996</v>
      </c>
      <c r="AI19" s="87">
        <f>(K19+'Организатор-оператор'!K19)/2</f>
        <v>9.7125000000000004</v>
      </c>
      <c r="AJ19" s="87">
        <f>(L19+'Организатор-оператор'!L19)/2</f>
        <v>8.7375000000000007</v>
      </c>
      <c r="AK19" s="87">
        <f>(M19+'Организатор-оператор'!M19)/2</f>
        <v>9.2125000000000004</v>
      </c>
      <c r="AL19" s="87">
        <f t="shared" si="7"/>
        <v>10</v>
      </c>
      <c r="AM19" s="87">
        <f t="shared" si="8"/>
        <v>10</v>
      </c>
      <c r="AN19" s="87">
        <f t="shared" si="9"/>
        <v>10</v>
      </c>
      <c r="AO19" s="87">
        <f t="shared" si="10"/>
        <v>10</v>
      </c>
      <c r="AP19" s="87">
        <f t="shared" si="11"/>
        <v>10</v>
      </c>
      <c r="AQ19" s="88">
        <f t="shared" si="12"/>
        <v>154.13749999999999</v>
      </c>
      <c r="AR19" s="87">
        <f t="shared" si="13"/>
        <v>38.012500000000003</v>
      </c>
      <c r="AS19" s="87">
        <f t="shared" si="14"/>
        <v>66.125</v>
      </c>
      <c r="AT19" s="87">
        <f t="shared" si="15"/>
        <v>20</v>
      </c>
      <c r="AU19" s="89">
        <f t="shared" si="16"/>
        <v>30</v>
      </c>
    </row>
    <row r="20" spans="1:47" ht="19.5" thickBot="1">
      <c r="A20" s="69">
        <v>18</v>
      </c>
      <c r="B20" s="32" t="s">
        <v>50</v>
      </c>
      <c r="C20" s="41">
        <v>7.375</v>
      </c>
      <c r="D20" s="41">
        <v>7.15</v>
      </c>
      <c r="E20" s="41">
        <v>7.3</v>
      </c>
      <c r="F20" s="41">
        <v>6.8</v>
      </c>
      <c r="G20" s="41">
        <v>6.625</v>
      </c>
      <c r="H20" s="41">
        <v>5.875</v>
      </c>
      <c r="I20" s="41">
        <v>6.9749999999999996</v>
      </c>
      <c r="J20" s="41">
        <v>7.375</v>
      </c>
      <c r="K20" s="41">
        <v>7.125</v>
      </c>
      <c r="L20" s="41">
        <v>6.7</v>
      </c>
      <c r="M20" s="41">
        <v>6.75</v>
      </c>
      <c r="N20" s="41">
        <v>10</v>
      </c>
      <c r="O20" s="41">
        <v>10</v>
      </c>
      <c r="P20" s="41">
        <v>9.9</v>
      </c>
      <c r="Q20" s="41">
        <v>10</v>
      </c>
      <c r="R20" s="41">
        <v>9.9</v>
      </c>
      <c r="S20" s="40">
        <f t="shared" si="1"/>
        <v>125.85000000000001</v>
      </c>
      <c r="T20" s="48">
        <f t="shared" si="2"/>
        <v>7.8656250000000005</v>
      </c>
      <c r="U20" s="82">
        <f t="shared" si="3"/>
        <v>28.625</v>
      </c>
      <c r="V20" s="79">
        <f t="shared" si="4"/>
        <v>47.425000000000004</v>
      </c>
      <c r="W20" s="79">
        <f t="shared" si="5"/>
        <v>20</v>
      </c>
      <c r="X20" s="83">
        <f t="shared" si="6"/>
        <v>29.799999999999997</v>
      </c>
      <c r="Y20" s="84">
        <f>'Организатор-оператор'!P20</f>
        <v>38</v>
      </c>
      <c r="Z20" s="85">
        <f>'Организатор-оператор'!Q20</f>
        <v>57</v>
      </c>
      <c r="AA20" s="86">
        <f>(C20+'Организатор-оператор'!C20)/2</f>
        <v>7.6875</v>
      </c>
      <c r="AB20" s="87">
        <f>(D20+'Организатор-оператор'!D20)/2</f>
        <v>8.5749999999999993</v>
      </c>
      <c r="AC20" s="87">
        <f>(E20+'Организатор-оператор'!E20)/2</f>
        <v>8.65</v>
      </c>
      <c r="AD20" s="87">
        <f>(F20+'Организатор-оператор'!F20)/2</f>
        <v>8.4</v>
      </c>
      <c r="AE20" s="87">
        <f>(G20+'Организатор-оператор'!G20)/2</f>
        <v>8.3125</v>
      </c>
      <c r="AF20" s="87">
        <f>(H20+'Организатор-оператор'!H20)/2</f>
        <v>7.9375</v>
      </c>
      <c r="AG20" s="87">
        <f>(I20+'Организатор-оператор'!I20)/2</f>
        <v>8.4875000000000007</v>
      </c>
      <c r="AH20" s="87">
        <f>(J20+'Организатор-оператор'!J20)/2</f>
        <v>8.6875</v>
      </c>
      <c r="AI20" s="87">
        <f>(K20+'Организатор-оператор'!K20)/2</f>
        <v>8.0625</v>
      </c>
      <c r="AJ20" s="87">
        <f>(L20+'Организатор-оператор'!L20)/2</f>
        <v>6.85</v>
      </c>
      <c r="AK20" s="87">
        <f>(M20+'Организатор-оператор'!M20)/2</f>
        <v>3.875</v>
      </c>
      <c r="AL20" s="87">
        <f t="shared" si="7"/>
        <v>10</v>
      </c>
      <c r="AM20" s="87">
        <f t="shared" si="8"/>
        <v>10</v>
      </c>
      <c r="AN20" s="87">
        <f t="shared" si="9"/>
        <v>9.9</v>
      </c>
      <c r="AO20" s="87">
        <f t="shared" si="10"/>
        <v>10</v>
      </c>
      <c r="AP20" s="87">
        <f t="shared" si="11"/>
        <v>9.9</v>
      </c>
      <c r="AQ20" s="88">
        <f t="shared" si="12"/>
        <v>135.32499999999999</v>
      </c>
      <c r="AR20" s="87">
        <f t="shared" si="13"/>
        <v>33.3125</v>
      </c>
      <c r="AS20" s="87">
        <f t="shared" si="14"/>
        <v>52.212499999999999</v>
      </c>
      <c r="AT20" s="87">
        <f t="shared" si="15"/>
        <v>20</v>
      </c>
      <c r="AU20" s="89">
        <f t="shared" si="16"/>
        <v>29.799999999999997</v>
      </c>
    </row>
    <row r="21" spans="1:47" ht="19.5" thickBot="1">
      <c r="A21" s="69">
        <v>19</v>
      </c>
      <c r="B21" s="32" t="s">
        <v>51</v>
      </c>
      <c r="C21" s="41">
        <v>9.7249999999999996</v>
      </c>
      <c r="D21" s="41">
        <v>9.7249999999999996</v>
      </c>
      <c r="E21" s="41">
        <v>9.5</v>
      </c>
      <c r="F21" s="41">
        <v>9.15</v>
      </c>
      <c r="G21" s="41">
        <v>9.3249999999999993</v>
      </c>
      <c r="H21" s="41">
        <v>9.15</v>
      </c>
      <c r="I21" s="41">
        <v>9.0749999999999993</v>
      </c>
      <c r="J21" s="41">
        <v>9.35</v>
      </c>
      <c r="K21" s="41">
        <v>9.3249999999999993</v>
      </c>
      <c r="L21" s="41">
        <v>9.4499999999999993</v>
      </c>
      <c r="M21" s="41">
        <v>9.1750000000000007</v>
      </c>
      <c r="N21" s="41">
        <v>8.35</v>
      </c>
      <c r="O21" s="41">
        <v>10</v>
      </c>
      <c r="P21" s="41">
        <v>10</v>
      </c>
      <c r="Q21" s="41">
        <v>10</v>
      </c>
      <c r="R21" s="41">
        <v>10</v>
      </c>
      <c r="S21" s="40">
        <f t="shared" si="1"/>
        <v>151.29999999999998</v>
      </c>
      <c r="T21" s="48">
        <f t="shared" si="2"/>
        <v>9.4562499999999989</v>
      </c>
      <c r="U21" s="82">
        <f t="shared" si="3"/>
        <v>38.1</v>
      </c>
      <c r="V21" s="79">
        <f t="shared" si="4"/>
        <v>64.849999999999994</v>
      </c>
      <c r="W21" s="79">
        <f t="shared" si="5"/>
        <v>18.350000000000001</v>
      </c>
      <c r="X21" s="83">
        <f t="shared" si="6"/>
        <v>30</v>
      </c>
      <c r="Y21" s="84">
        <f>'Организатор-оператор'!P21</f>
        <v>38</v>
      </c>
      <c r="Z21" s="85">
        <f>'Организатор-оператор'!Q21</f>
        <v>70</v>
      </c>
      <c r="AA21" s="86">
        <f>(C21+'Организатор-оператор'!C21)/2</f>
        <v>9.8625000000000007</v>
      </c>
      <c r="AB21" s="87">
        <f>(D21+'Организатор-оператор'!D21)/2</f>
        <v>9.8625000000000007</v>
      </c>
      <c r="AC21" s="87">
        <f>(E21+'Организатор-оператор'!E21)/2</f>
        <v>9.75</v>
      </c>
      <c r="AD21" s="87">
        <f>(F21+'Организатор-оператор'!F21)/2</f>
        <v>8.5749999999999993</v>
      </c>
      <c r="AE21" s="87">
        <f>(G21+'Организатор-оператор'!G21)/2</f>
        <v>9.6624999999999996</v>
      </c>
      <c r="AF21" s="87">
        <f>(H21+'Организатор-оператор'!H21)/2</f>
        <v>9.5749999999999993</v>
      </c>
      <c r="AG21" s="87">
        <f>(I21+'Организатор-оператор'!I21)/2</f>
        <v>9.5374999999999996</v>
      </c>
      <c r="AH21" s="87">
        <f>(J21+'Организатор-оператор'!J21)/2</f>
        <v>9.6750000000000007</v>
      </c>
      <c r="AI21" s="87">
        <f>(K21+'Организатор-оператор'!K21)/2</f>
        <v>9.6624999999999996</v>
      </c>
      <c r="AJ21" s="87">
        <f>(L21+'Организатор-оператор'!L21)/2</f>
        <v>9.7249999999999996</v>
      </c>
      <c r="AK21" s="87">
        <f>(M21+'Организатор-оператор'!M21)/2</f>
        <v>9.5875000000000004</v>
      </c>
      <c r="AL21" s="87">
        <f t="shared" si="7"/>
        <v>8.35</v>
      </c>
      <c r="AM21" s="87">
        <f t="shared" si="8"/>
        <v>10</v>
      </c>
      <c r="AN21" s="87">
        <f t="shared" si="9"/>
        <v>10</v>
      </c>
      <c r="AO21" s="87">
        <f t="shared" si="10"/>
        <v>10</v>
      </c>
      <c r="AP21" s="87">
        <f t="shared" si="11"/>
        <v>10</v>
      </c>
      <c r="AQ21" s="88">
        <f t="shared" si="12"/>
        <v>153.82499999999999</v>
      </c>
      <c r="AR21" s="87">
        <f t="shared" si="13"/>
        <v>38.049999999999997</v>
      </c>
      <c r="AS21" s="87">
        <f t="shared" si="14"/>
        <v>67.425000000000011</v>
      </c>
      <c r="AT21" s="87">
        <f t="shared" si="15"/>
        <v>18.350000000000001</v>
      </c>
      <c r="AU21" s="89">
        <f t="shared" si="16"/>
        <v>30</v>
      </c>
    </row>
    <row r="22" spans="1:47" ht="19.5" thickBot="1">
      <c r="A22" s="69">
        <v>20</v>
      </c>
      <c r="B22" s="32" t="s">
        <v>52</v>
      </c>
      <c r="C22" s="41">
        <v>8.1750000000000007</v>
      </c>
      <c r="D22" s="41">
        <v>8.1</v>
      </c>
      <c r="E22" s="41">
        <v>7.85</v>
      </c>
      <c r="F22" s="41">
        <v>7.5250000000000004</v>
      </c>
      <c r="G22" s="41">
        <v>7.0750000000000002</v>
      </c>
      <c r="H22" s="41">
        <v>6.875</v>
      </c>
      <c r="I22" s="41">
        <v>7.55</v>
      </c>
      <c r="J22" s="41">
        <v>8.1750000000000007</v>
      </c>
      <c r="K22" s="41">
        <v>7.35</v>
      </c>
      <c r="L22" s="41">
        <v>7.35</v>
      </c>
      <c r="M22" s="41">
        <v>7.05</v>
      </c>
      <c r="N22" s="41">
        <v>10</v>
      </c>
      <c r="O22" s="41">
        <v>10</v>
      </c>
      <c r="P22" s="41">
        <v>9.1999999999999993</v>
      </c>
      <c r="Q22" s="41">
        <v>10</v>
      </c>
      <c r="R22" s="41">
        <v>10</v>
      </c>
      <c r="S22" s="40">
        <f t="shared" si="1"/>
        <v>132.27499999999998</v>
      </c>
      <c r="T22" s="48">
        <f t="shared" si="2"/>
        <v>8.2671874999999986</v>
      </c>
      <c r="U22" s="82">
        <f t="shared" si="3"/>
        <v>31.65</v>
      </c>
      <c r="V22" s="79">
        <f t="shared" si="4"/>
        <v>51.424999999999997</v>
      </c>
      <c r="W22" s="79">
        <f t="shared" si="5"/>
        <v>20</v>
      </c>
      <c r="X22" s="83">
        <f t="shared" si="6"/>
        <v>29.2</v>
      </c>
      <c r="Y22" s="84">
        <f>'Организатор-оператор'!P22</f>
        <v>35</v>
      </c>
      <c r="Z22" s="85">
        <f>'Организатор-оператор'!Q22</f>
        <v>67.5</v>
      </c>
      <c r="AA22" s="86">
        <f>(C22+'Организатор-оператор'!C22)/2</f>
        <v>9.0875000000000004</v>
      </c>
      <c r="AB22" s="87">
        <f>(D22+'Организатор-оператор'!D22)/2</f>
        <v>8.5500000000000007</v>
      </c>
      <c r="AC22" s="87">
        <f>(E22+'Организатор-оператор'!E22)/2</f>
        <v>6.9249999999999998</v>
      </c>
      <c r="AD22" s="87">
        <f>(F22+'Организатор-оператор'!F22)/2</f>
        <v>8.7624999999999993</v>
      </c>
      <c r="AE22" s="87">
        <f>(G22+'Организатор-оператор'!G22)/2</f>
        <v>8.0374999999999996</v>
      </c>
      <c r="AF22" s="87">
        <f>(H22+'Организатор-оператор'!H22)/2</f>
        <v>8.4375</v>
      </c>
      <c r="AG22" s="87">
        <f>(I22+'Организатор-оператор'!I22)/2</f>
        <v>8.7750000000000004</v>
      </c>
      <c r="AH22" s="87">
        <f>(J22+'Организатор-оператор'!J22)/2</f>
        <v>9.0875000000000004</v>
      </c>
      <c r="AI22" s="87">
        <f>(K22+'Организатор-оператор'!K22)/2</f>
        <v>7.9249999999999998</v>
      </c>
      <c r="AJ22" s="87">
        <f>(L22+'Организатор-оператор'!L22)/2</f>
        <v>8.6750000000000007</v>
      </c>
      <c r="AK22" s="87">
        <f>(M22+'Организатор-оператор'!M22)/2</f>
        <v>8.5250000000000004</v>
      </c>
      <c r="AL22" s="87">
        <f t="shared" si="7"/>
        <v>10</v>
      </c>
      <c r="AM22" s="87">
        <f t="shared" si="8"/>
        <v>10</v>
      </c>
      <c r="AN22" s="87">
        <f t="shared" si="9"/>
        <v>9.1999999999999993</v>
      </c>
      <c r="AO22" s="87">
        <f t="shared" si="10"/>
        <v>10</v>
      </c>
      <c r="AP22" s="87">
        <f t="shared" si="11"/>
        <v>10</v>
      </c>
      <c r="AQ22" s="88">
        <f t="shared" si="12"/>
        <v>141.98750000000001</v>
      </c>
      <c r="AR22" s="87">
        <f t="shared" si="13"/>
        <v>33.325000000000003</v>
      </c>
      <c r="AS22" s="87">
        <f t="shared" si="14"/>
        <v>59.462499999999999</v>
      </c>
      <c r="AT22" s="87">
        <f t="shared" si="15"/>
        <v>20</v>
      </c>
      <c r="AU22" s="89">
        <f t="shared" si="16"/>
        <v>29.2</v>
      </c>
    </row>
    <row r="23" spans="1:47" ht="19.5" thickBot="1">
      <c r="A23" s="69">
        <v>21</v>
      </c>
      <c r="B23" s="32" t="s">
        <v>53</v>
      </c>
      <c r="C23" s="41">
        <v>8.6750000000000007</v>
      </c>
      <c r="D23" s="41">
        <v>8.875</v>
      </c>
      <c r="E23" s="41">
        <v>7.95</v>
      </c>
      <c r="F23" s="41">
        <v>7.7</v>
      </c>
      <c r="G23" s="41">
        <v>7.75</v>
      </c>
      <c r="H23" s="41">
        <v>7.5250000000000004</v>
      </c>
      <c r="I23" s="41">
        <v>7.85</v>
      </c>
      <c r="J23" s="41">
        <v>8.5500000000000007</v>
      </c>
      <c r="K23" s="41">
        <v>8.7750000000000004</v>
      </c>
      <c r="L23" s="41">
        <v>7.95</v>
      </c>
      <c r="M23" s="41">
        <v>7.375</v>
      </c>
      <c r="N23" s="41">
        <v>10</v>
      </c>
      <c r="O23" s="41">
        <v>10</v>
      </c>
      <c r="P23" s="41">
        <v>9.9</v>
      </c>
      <c r="Q23" s="41">
        <v>9.9</v>
      </c>
      <c r="R23" s="41">
        <v>10</v>
      </c>
      <c r="S23" s="40">
        <f t="shared" si="1"/>
        <v>138.77500000000001</v>
      </c>
      <c r="T23" s="48">
        <f t="shared" si="2"/>
        <v>8.6734375000000004</v>
      </c>
      <c r="U23" s="82">
        <f t="shared" si="3"/>
        <v>33.200000000000003</v>
      </c>
      <c r="V23" s="79">
        <f t="shared" si="4"/>
        <v>55.775000000000006</v>
      </c>
      <c r="W23" s="79">
        <f t="shared" si="5"/>
        <v>20</v>
      </c>
      <c r="X23" s="83">
        <f t="shared" si="6"/>
        <v>29.8</v>
      </c>
      <c r="Y23" s="84">
        <f>'Организатор-оператор'!P23</f>
        <v>32</v>
      </c>
      <c r="Z23" s="85">
        <f>'Организатор-оператор'!Q23</f>
        <v>66</v>
      </c>
      <c r="AA23" s="86">
        <f>(C23+'Организатор-оператор'!C23)/2</f>
        <v>9.3375000000000004</v>
      </c>
      <c r="AB23" s="87">
        <f>(D23+'Организатор-оператор'!D23)/2</f>
        <v>9.4375</v>
      </c>
      <c r="AC23" s="87">
        <f>(E23+'Организатор-оператор'!E23)/2</f>
        <v>8.9749999999999996</v>
      </c>
      <c r="AD23" s="87">
        <f>(F23+'Организатор-оператор'!F23)/2</f>
        <v>4.8499999999999996</v>
      </c>
      <c r="AE23" s="87">
        <f>(G23+'Организатор-оператор'!G23)/2</f>
        <v>7.875</v>
      </c>
      <c r="AF23" s="87">
        <f>(H23+'Организатор-оператор'!H23)/2</f>
        <v>8.7624999999999993</v>
      </c>
      <c r="AG23" s="87">
        <f>(I23+'Организатор-оператор'!I23)/2</f>
        <v>8.9250000000000007</v>
      </c>
      <c r="AH23" s="87">
        <f>(J23+'Организатор-оператор'!J23)/2</f>
        <v>9.2750000000000004</v>
      </c>
      <c r="AI23" s="87">
        <f>(K23+'Организатор-оператор'!K23)/2</f>
        <v>9.3874999999999993</v>
      </c>
      <c r="AJ23" s="87">
        <f>(L23+'Организатор-оператор'!L23)/2</f>
        <v>8.9749999999999996</v>
      </c>
      <c r="AK23" s="87">
        <f>(M23+'Организатор-оператор'!M23)/2</f>
        <v>7.6875</v>
      </c>
      <c r="AL23" s="87">
        <f t="shared" si="7"/>
        <v>10</v>
      </c>
      <c r="AM23" s="87">
        <f t="shared" si="8"/>
        <v>10</v>
      </c>
      <c r="AN23" s="87">
        <f t="shared" si="9"/>
        <v>9.9</v>
      </c>
      <c r="AO23" s="87">
        <f t="shared" si="10"/>
        <v>9.9</v>
      </c>
      <c r="AP23" s="87">
        <f t="shared" si="11"/>
        <v>10</v>
      </c>
      <c r="AQ23" s="88">
        <f t="shared" si="12"/>
        <v>143.28749999999999</v>
      </c>
      <c r="AR23" s="87">
        <f t="shared" si="13"/>
        <v>32.6</v>
      </c>
      <c r="AS23" s="87">
        <f t="shared" si="14"/>
        <v>60.887499999999996</v>
      </c>
      <c r="AT23" s="87">
        <f t="shared" si="15"/>
        <v>20</v>
      </c>
      <c r="AU23" s="89">
        <f t="shared" si="16"/>
        <v>29.8</v>
      </c>
    </row>
    <row r="24" spans="1:47" ht="19.5" thickBot="1">
      <c r="A24" s="69">
        <v>22</v>
      </c>
      <c r="B24" s="32" t="s">
        <v>54</v>
      </c>
      <c r="C24" s="41">
        <v>9.3000000000000007</v>
      </c>
      <c r="D24" s="41">
        <v>9.1999999999999993</v>
      </c>
      <c r="E24" s="41">
        <v>9.3249999999999993</v>
      </c>
      <c r="F24" s="41">
        <v>9.1999999999999993</v>
      </c>
      <c r="G24" s="41">
        <v>9.2750000000000004</v>
      </c>
      <c r="H24" s="41">
        <v>9.1</v>
      </c>
      <c r="I24" s="41">
        <v>9.2249999999999996</v>
      </c>
      <c r="J24" s="41">
        <v>9.3249999999999993</v>
      </c>
      <c r="K24" s="41">
        <v>9.4250000000000007</v>
      </c>
      <c r="L24" s="41">
        <v>9.4749999999999996</v>
      </c>
      <c r="M24" s="41">
        <v>9.4250000000000007</v>
      </c>
      <c r="N24" s="41">
        <v>10</v>
      </c>
      <c r="O24" s="41">
        <v>10</v>
      </c>
      <c r="P24" s="41">
        <v>10</v>
      </c>
      <c r="Q24" s="41">
        <v>10</v>
      </c>
      <c r="R24" s="41">
        <v>10</v>
      </c>
      <c r="S24" s="40">
        <f t="shared" si="1"/>
        <v>152.27499999999998</v>
      </c>
      <c r="T24" s="48">
        <f t="shared" si="2"/>
        <v>9.5171874999999986</v>
      </c>
      <c r="U24" s="82">
        <f t="shared" si="3"/>
        <v>37.024999999999999</v>
      </c>
      <c r="V24" s="79">
        <f t="shared" si="4"/>
        <v>65.25</v>
      </c>
      <c r="W24" s="79">
        <f t="shared" si="5"/>
        <v>20</v>
      </c>
      <c r="X24" s="83">
        <f t="shared" si="6"/>
        <v>30</v>
      </c>
      <c r="Y24" s="84">
        <f>'Организатор-оператор'!P24</f>
        <v>32</v>
      </c>
      <c r="Z24" s="85">
        <f>'Организатор-оператор'!Q24</f>
        <v>66</v>
      </c>
      <c r="AA24" s="86">
        <f>(C24+'Организатор-оператор'!C24)/2</f>
        <v>9.65</v>
      </c>
      <c r="AB24" s="87">
        <f>(D24+'Организатор-оператор'!D24)/2</f>
        <v>9.6</v>
      </c>
      <c r="AC24" s="87">
        <f>(E24+'Организатор-оператор'!E24)/2</f>
        <v>9.6624999999999996</v>
      </c>
      <c r="AD24" s="87">
        <f>(F24+'Организатор-оператор'!F24)/2</f>
        <v>5.6</v>
      </c>
      <c r="AE24" s="87">
        <f>(G24+'Организатор-оператор'!G24)/2</f>
        <v>8.6374999999999993</v>
      </c>
      <c r="AF24" s="87">
        <f>(H24+'Организатор-оператор'!H24)/2</f>
        <v>9.5500000000000007</v>
      </c>
      <c r="AG24" s="87">
        <f>(I24+'Организатор-оператор'!I24)/2</f>
        <v>9.6125000000000007</v>
      </c>
      <c r="AH24" s="87">
        <f>(J24+'Организатор-оператор'!J24)/2</f>
        <v>9.6624999999999996</v>
      </c>
      <c r="AI24" s="87">
        <f>(K24+'Организатор-оператор'!K24)/2</f>
        <v>9.2125000000000004</v>
      </c>
      <c r="AJ24" s="87">
        <f>(L24+'Организатор-оператор'!L24)/2</f>
        <v>9.7375000000000007</v>
      </c>
      <c r="AK24" s="87">
        <f>(M24+'Организатор-оператор'!M24)/2</f>
        <v>9.2125000000000004</v>
      </c>
      <c r="AL24" s="87">
        <f t="shared" si="7"/>
        <v>10</v>
      </c>
      <c r="AM24" s="87">
        <f t="shared" si="8"/>
        <v>10</v>
      </c>
      <c r="AN24" s="87">
        <f t="shared" si="9"/>
        <v>10</v>
      </c>
      <c r="AO24" s="87">
        <f t="shared" si="10"/>
        <v>10</v>
      </c>
      <c r="AP24" s="87">
        <f t="shared" si="11"/>
        <v>10</v>
      </c>
      <c r="AQ24" s="88">
        <f t="shared" si="12"/>
        <v>150.13749999999999</v>
      </c>
      <c r="AR24" s="87">
        <f t="shared" si="13"/>
        <v>34.512500000000003</v>
      </c>
      <c r="AS24" s="87">
        <f t="shared" si="14"/>
        <v>65.625</v>
      </c>
      <c r="AT24" s="87">
        <f t="shared" si="15"/>
        <v>20</v>
      </c>
      <c r="AU24" s="89">
        <f t="shared" si="16"/>
        <v>30</v>
      </c>
    </row>
    <row r="25" spans="1:47" ht="51.75" thickBot="1">
      <c r="A25" s="69">
        <v>23</v>
      </c>
      <c r="B25" s="32" t="s">
        <v>63</v>
      </c>
      <c r="C25" s="41">
        <v>7.85</v>
      </c>
      <c r="D25" s="41">
        <v>7.8250000000000002</v>
      </c>
      <c r="E25" s="41">
        <v>7.6</v>
      </c>
      <c r="F25" s="41">
        <v>7</v>
      </c>
      <c r="G25" s="41">
        <v>7.1</v>
      </c>
      <c r="H25" s="41">
        <v>8.625</v>
      </c>
      <c r="I25" s="41">
        <v>5.7</v>
      </c>
      <c r="J25" s="41">
        <v>7.85</v>
      </c>
      <c r="K25" s="41">
        <v>5.9</v>
      </c>
      <c r="L25" s="41">
        <v>6.9249999999999998</v>
      </c>
      <c r="M25" s="41">
        <v>6.05</v>
      </c>
      <c r="N25" s="41">
        <v>10</v>
      </c>
      <c r="O25" s="41">
        <v>10</v>
      </c>
      <c r="P25" s="41">
        <v>10</v>
      </c>
      <c r="Q25" s="41">
        <v>10</v>
      </c>
      <c r="R25" s="41">
        <v>10</v>
      </c>
      <c r="S25" s="40">
        <f t="shared" si="1"/>
        <v>128.42500000000001</v>
      </c>
      <c r="T25" s="48">
        <f t="shared" si="2"/>
        <v>8.0265625000000007</v>
      </c>
      <c r="U25" s="82">
        <f t="shared" si="3"/>
        <v>30.274999999999999</v>
      </c>
      <c r="V25" s="79">
        <f t="shared" si="4"/>
        <v>48.149999999999991</v>
      </c>
      <c r="W25" s="79">
        <f t="shared" si="5"/>
        <v>20</v>
      </c>
      <c r="X25" s="83">
        <f t="shared" si="6"/>
        <v>30</v>
      </c>
      <c r="Y25" s="84">
        <f>'Организатор-оператор'!P25</f>
        <v>34</v>
      </c>
      <c r="Z25" s="85">
        <f>'Организатор-оператор'!Q25</f>
        <v>45.5</v>
      </c>
      <c r="AA25" s="86">
        <f>(C25+'Организатор-оператор'!C25)/2</f>
        <v>8.9250000000000007</v>
      </c>
      <c r="AB25" s="87">
        <f>(D25+'Организатор-оператор'!D25)/2</f>
        <v>8.9124999999999996</v>
      </c>
      <c r="AC25" s="87">
        <f>(E25+'Организатор-оператор'!E25)/2</f>
        <v>8.3000000000000007</v>
      </c>
      <c r="AD25" s="87">
        <f>(F25+'Организатор-оператор'!F25)/2</f>
        <v>6</v>
      </c>
      <c r="AE25" s="87">
        <f>(G25+'Организатор-оператор'!G25)/2</f>
        <v>7.8</v>
      </c>
      <c r="AF25" s="87">
        <f>(H25+'Организатор-оператор'!H25)/2</f>
        <v>9.3125</v>
      </c>
      <c r="AG25" s="87">
        <f>(I25+'Организатор-оператор'!I25)/2</f>
        <v>5.85</v>
      </c>
      <c r="AH25" s="87">
        <f>(J25+'Организатор-оператор'!J25)/2</f>
        <v>8.9250000000000007</v>
      </c>
      <c r="AI25" s="87">
        <f>(K25+'Организатор-оператор'!K25)/2</f>
        <v>5.45</v>
      </c>
      <c r="AJ25" s="87">
        <f>(L25+'Организатор-оператор'!L25)/2</f>
        <v>5.4625000000000004</v>
      </c>
      <c r="AK25" s="87">
        <f>(M25+'Организатор-оператор'!M25)/2</f>
        <v>4.0250000000000004</v>
      </c>
      <c r="AL25" s="87">
        <f t="shared" si="7"/>
        <v>10</v>
      </c>
      <c r="AM25" s="87">
        <f t="shared" si="8"/>
        <v>10</v>
      </c>
      <c r="AN25" s="87">
        <f t="shared" si="9"/>
        <v>10</v>
      </c>
      <c r="AO25" s="87">
        <f t="shared" si="10"/>
        <v>10</v>
      </c>
      <c r="AP25" s="87">
        <f t="shared" si="11"/>
        <v>10</v>
      </c>
      <c r="AQ25" s="88">
        <f t="shared" si="12"/>
        <v>128.96250000000003</v>
      </c>
      <c r="AR25" s="87">
        <f t="shared" si="13"/>
        <v>32.137500000000003</v>
      </c>
      <c r="AS25" s="87">
        <f t="shared" si="14"/>
        <v>46.824999999999996</v>
      </c>
      <c r="AT25" s="87">
        <f t="shared" si="15"/>
        <v>20</v>
      </c>
      <c r="AU25" s="89">
        <f t="shared" si="16"/>
        <v>30</v>
      </c>
    </row>
    <row r="26" spans="1:47" ht="26.25" thickBot="1">
      <c r="A26" s="69">
        <v>24</v>
      </c>
      <c r="B26" s="32" t="s">
        <v>56</v>
      </c>
      <c r="C26" s="41">
        <v>9.1</v>
      </c>
      <c r="D26" s="41">
        <v>8.9</v>
      </c>
      <c r="E26" s="41">
        <v>8.8249999999999993</v>
      </c>
      <c r="F26" s="41">
        <v>8.85</v>
      </c>
      <c r="G26" s="41">
        <v>8.85</v>
      </c>
      <c r="H26" s="41">
        <v>8.4499999999999993</v>
      </c>
      <c r="I26" s="41">
        <v>8.9499999999999993</v>
      </c>
      <c r="J26" s="41">
        <v>8.9</v>
      </c>
      <c r="K26" s="41">
        <v>9.0250000000000004</v>
      </c>
      <c r="L26" s="41">
        <v>9.1999999999999993</v>
      </c>
      <c r="M26" s="41">
        <v>9.15</v>
      </c>
      <c r="N26" s="41">
        <v>10</v>
      </c>
      <c r="O26" s="41">
        <v>10</v>
      </c>
      <c r="P26" s="41">
        <v>10</v>
      </c>
      <c r="Q26" s="41">
        <v>10</v>
      </c>
      <c r="R26" s="41">
        <v>10</v>
      </c>
      <c r="S26" s="40">
        <f t="shared" si="1"/>
        <v>148.20000000000002</v>
      </c>
      <c r="T26" s="48">
        <f t="shared" si="2"/>
        <v>9.2625000000000011</v>
      </c>
      <c r="U26" s="97">
        <f t="shared" si="3"/>
        <v>35.674999999999997</v>
      </c>
      <c r="V26" s="98">
        <f t="shared" si="4"/>
        <v>62.524999999999999</v>
      </c>
      <c r="W26" s="98">
        <f t="shared" si="5"/>
        <v>20</v>
      </c>
      <c r="X26" s="99">
        <f t="shared" si="6"/>
        <v>30</v>
      </c>
      <c r="Y26" s="100">
        <f>'Организатор-оператор'!P26</f>
        <v>35</v>
      </c>
      <c r="Z26" s="101">
        <f>'Организатор-оператор'!Q26</f>
        <v>69</v>
      </c>
      <c r="AA26" s="102">
        <f>(C26+'Организатор-оператор'!C26)/2</f>
        <v>9.5500000000000007</v>
      </c>
      <c r="AB26" s="103">
        <f>(D26+'Организатор-оператор'!D26)/2</f>
        <v>9.4499999999999993</v>
      </c>
      <c r="AC26" s="103">
        <f>(E26+'Организатор-оператор'!E26)/2</f>
        <v>9.4124999999999996</v>
      </c>
      <c r="AD26" s="103">
        <f>(F26+'Организатор-оператор'!F26)/2</f>
        <v>6.9249999999999998</v>
      </c>
      <c r="AE26" s="103">
        <f>(G26+'Организатор-оператор'!G26)/2</f>
        <v>9.4250000000000007</v>
      </c>
      <c r="AF26" s="103">
        <f>(H26+'Организатор-оператор'!H26)/2</f>
        <v>9.2249999999999996</v>
      </c>
      <c r="AG26" s="103">
        <f>(I26+'Организатор-оператор'!I26)/2</f>
        <v>9.4749999999999996</v>
      </c>
      <c r="AH26" s="103">
        <f>(J26+'Организатор-оператор'!J26)/2</f>
        <v>9.4499999999999993</v>
      </c>
      <c r="AI26" s="103">
        <f>(K26+'Организатор-оператор'!K26)/2</f>
        <v>9.0124999999999993</v>
      </c>
      <c r="AJ26" s="103">
        <f>(L26+'Организатор-оператор'!L26)/2</f>
        <v>9.6</v>
      </c>
      <c r="AK26" s="103">
        <f>(M26+'Организатор-оператор'!M26)/2</f>
        <v>9.5749999999999993</v>
      </c>
      <c r="AL26" s="103">
        <f t="shared" si="7"/>
        <v>10</v>
      </c>
      <c r="AM26" s="103">
        <f t="shared" si="8"/>
        <v>10</v>
      </c>
      <c r="AN26" s="103">
        <f t="shared" si="9"/>
        <v>10</v>
      </c>
      <c r="AO26" s="103">
        <f t="shared" si="10"/>
        <v>10</v>
      </c>
      <c r="AP26" s="103">
        <f t="shared" si="11"/>
        <v>10</v>
      </c>
      <c r="AQ26" s="104">
        <f t="shared" si="12"/>
        <v>151.10000000000002</v>
      </c>
      <c r="AR26" s="103">
        <f t="shared" si="13"/>
        <v>35.337499999999999</v>
      </c>
      <c r="AS26" s="103">
        <f t="shared" si="14"/>
        <v>65.762500000000003</v>
      </c>
      <c r="AT26" s="103">
        <f t="shared" si="15"/>
        <v>20</v>
      </c>
      <c r="AU26" s="105">
        <f t="shared" si="16"/>
        <v>30</v>
      </c>
    </row>
    <row r="27" spans="1:47" ht="15.75" thickBot="1">
      <c r="A27" s="14"/>
      <c r="C27" s="42"/>
      <c r="D27" s="42"/>
      <c r="E27" s="42"/>
      <c r="F27" s="42"/>
      <c r="G27" s="43"/>
      <c r="H27" s="43"/>
      <c r="I27" s="43"/>
      <c r="J27" s="43"/>
      <c r="K27" s="43"/>
      <c r="L27" s="43"/>
      <c r="M27" s="43"/>
      <c r="N27" s="126" t="s">
        <v>24</v>
      </c>
      <c r="O27" s="129"/>
      <c r="P27" s="129"/>
      <c r="Q27" s="129"/>
      <c r="R27" s="130"/>
      <c r="S27" s="44">
        <f>SUM(S3:S26)/S28</f>
        <v>145.00422326175467</v>
      </c>
      <c r="T27" s="42"/>
      <c r="U27" s="42"/>
      <c r="V27" s="42"/>
      <c r="W27" s="42"/>
      <c r="X27" s="42"/>
    </row>
    <row r="28" spans="1:47" ht="15.75" thickBot="1">
      <c r="A28" s="16"/>
      <c r="C28" s="42"/>
      <c r="D28" s="42"/>
      <c r="E28" s="42"/>
      <c r="F28" s="42"/>
      <c r="G28" s="43"/>
      <c r="H28" s="43"/>
      <c r="I28" s="43"/>
      <c r="J28" s="43"/>
      <c r="K28" s="43"/>
      <c r="L28" s="43"/>
      <c r="M28" s="43"/>
      <c r="N28" s="126" t="s">
        <v>25</v>
      </c>
      <c r="O28" s="127"/>
      <c r="P28" s="127"/>
      <c r="Q28" s="127"/>
      <c r="R28" s="128"/>
      <c r="S28" s="44">
        <f>COUNTIF(S3:S26,"&gt;0")</f>
        <v>24</v>
      </c>
      <c r="T28" s="42"/>
      <c r="U28" s="42"/>
      <c r="V28" s="42"/>
      <c r="W28" s="42"/>
      <c r="X28" s="42"/>
    </row>
    <row r="29" spans="1:47">
      <c r="A29" s="1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47">
      <c r="A30" s="1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47">
      <c r="A31" s="1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47">
      <c r="A32" s="1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>
      <c r="A33" s="1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>
      <c r="A34" s="15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>
      <c r="A35" s="1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>
      <c r="A36" s="1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>
      <c r="A37" s="1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>
      <c r="A38" s="15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>
      <c r="A39" s="15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>
      <c r="A40" s="15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>
      <c r="A41" s="15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>
      <c r="A42" s="15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>
      <c r="A43" s="15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>
      <c r="A44" s="15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>
      <c r="A45" s="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>
      <c r="A46" s="15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>
      <c r="A47" s="15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>
      <c r="A48" s="15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>
      <c r="A49" s="15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>
      <c r="A50" s="15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>
      <c r="A51" s="15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>
      <c r="A52" s="15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>
      <c r="A53" s="1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>
      <c r="A54" s="18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>
      <c r="A55" s="18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>
      <c r="A56" s="18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>
      <c r="A57" s="18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>
      <c r="A58" s="1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>
      <c r="A59" s="18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>
      <c r="A60" s="18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>
      <c r="A61" s="18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>
      <c r="A62" s="18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>
      <c r="A63" s="18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>
      <c r="A64" s="18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>
      <c r="A65" s="18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>
      <c r="A66" s="18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>
      <c r="A67" s="18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>
      <c r="A68" s="18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>
      <c r="A69" s="18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>
      <c r="A70" s="18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>
      <c r="A71" s="18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>
      <c r="A72" s="18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>
      <c r="A73" s="18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7:19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7:19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7:19"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7:19"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7:19"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7:19"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7:19"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7:19"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7:19"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7:19"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7:19"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7:19"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7:19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7:19"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7:19"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7:19"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7:19"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7:19"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7:19"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7:19"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7:19"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7:19"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7:19"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7:19"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7:19"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7:19"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7:19"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7:19"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7:19"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7:19"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7:19"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7:19"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7:19"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7:19"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7:19"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7:19"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7:19"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7:19"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7:19"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7:19"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7:19"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7:19"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7:19"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7:19"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7:19"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7:19"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7:19"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7:19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7:19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7:19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7:19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7:19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7:19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7:19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7:19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7:19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7:19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7:19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7:19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7:19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7:19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7:19"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7:19"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7:19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7:19"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7:19"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7:19"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7:19"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7:19"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7:19"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7:19"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7:19"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7:19"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7:19"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7:19"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7:19"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7:19"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7:19"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7:19"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7:19"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7:19"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7:19"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7:19"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7:19"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7:19"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7:19"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7:19"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7:19"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7:19"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7:19"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7:19"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7:19"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7:19"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7:19"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7:19"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7:19"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7:19"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7:19"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7:19"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7:19"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7:19"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7:19"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7:19"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7:19"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7:19"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7:19"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7:19"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7:19"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7:19"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7:19"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7:19"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7:19"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7:19"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7:19"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7:19"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7:19"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7:19"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7:19"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7:19"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7:19"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7:19"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7:19"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7:19"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7:19"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7:19"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7:19"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7:19"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7:19"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7:19"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7:19"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7:19"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7:19"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7:19"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7:19"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7:19"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7:19"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7:19"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7:19"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7:19"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7:19"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7:19"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7:19"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7:19"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7:19"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7:19"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7:19"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7:19"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7:19"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7:19"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7:19"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7:19"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7:19"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7:19"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7:19"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7:19"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7:19"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7:19"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7:19"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7:19"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7:19"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7:19"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7:19"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7:19"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7:19"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7:19"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7:19"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7:19"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7:19"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7:19"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7:19"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7:19"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7:19"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7:19"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7:19"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7:19"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7:19"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7:19"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7:19"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7:19"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7:19"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7:19"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7:19"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7:19"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7:19"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7:19"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7:19"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7:19"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7:19"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7:19"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7:19"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7:19"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7:19"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7:19"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7:19"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7:19"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7:19"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7:19"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7:19"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7:19"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7:19"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7:19"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7:19"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7:19"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7:19"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7:19"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7:19"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7:19"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7:19"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7:19"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7:19"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7:19"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7:19"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7:19"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7:19"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7:19"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7:19"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7:19"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7:19"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7:19"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7:19"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7:19"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7:19"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7:19"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7:19"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7:19"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7:19"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7:19"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7:19"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7:19"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7:19"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7:19"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7:19"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7:19"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7:19"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7:19"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7:19"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7:19"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7:19"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7:19"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7:19"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7:19"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7:19"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7:19"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7:19"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7:19"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7:19"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7:19"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7:19"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7:19"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7:19"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7:19"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7:19"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7:19"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</sheetData>
  <autoFilter ref="C2:X28"/>
  <mergeCells count="10">
    <mergeCell ref="AA1:AU1"/>
    <mergeCell ref="U1:X1"/>
    <mergeCell ref="Y1:Z1"/>
    <mergeCell ref="N28:R28"/>
    <mergeCell ref="A1:A2"/>
    <mergeCell ref="C1:F1"/>
    <mergeCell ref="G1:M1"/>
    <mergeCell ref="N1:O1"/>
    <mergeCell ref="P1:R1"/>
    <mergeCell ref="N27:R27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1"/>
  <sheetViews>
    <sheetView topLeftCell="A19" workbookViewId="0">
      <selection activeCell="D27" sqref="D27"/>
    </sheetView>
  </sheetViews>
  <sheetFormatPr defaultRowHeight="15"/>
  <cols>
    <col min="1" max="1" width="7.5703125" customWidth="1"/>
    <col min="2" max="2" width="49" customWidth="1"/>
    <col min="3" max="3" width="19.140625" customWidth="1"/>
    <col min="4" max="4" width="9.140625" customWidth="1"/>
  </cols>
  <sheetData>
    <row r="1" spans="1:3">
      <c r="A1" s="24" t="s">
        <v>0</v>
      </c>
      <c r="B1" s="24" t="s">
        <v>1</v>
      </c>
      <c r="C1" s="24" t="s">
        <v>6</v>
      </c>
    </row>
    <row r="2" spans="1:3" ht="26.25" thickBot="1">
      <c r="A2" s="26">
        <v>1</v>
      </c>
      <c r="B2" s="33" t="s">
        <v>43</v>
      </c>
      <c r="C2" s="40">
        <v>148.91355140186914</v>
      </c>
    </row>
    <row r="3" spans="1:3" ht="26.25" thickBot="1">
      <c r="A3" s="26">
        <v>2</v>
      </c>
      <c r="B3" s="32" t="s">
        <v>44</v>
      </c>
      <c r="C3" s="40">
        <v>149.42500000000001</v>
      </c>
    </row>
    <row r="4" spans="1:3" ht="26.25" thickBot="1">
      <c r="A4" s="26">
        <v>3</v>
      </c>
      <c r="B4" s="32" t="s">
        <v>45</v>
      </c>
      <c r="C4" s="40">
        <v>145.1431818181818</v>
      </c>
    </row>
    <row r="5" spans="1:3" ht="26.25" thickBot="1">
      <c r="A5" s="26">
        <v>4</v>
      </c>
      <c r="B5" s="32" t="s">
        <v>46</v>
      </c>
      <c r="C5" s="40">
        <v>145.80989583333334</v>
      </c>
    </row>
    <row r="6" spans="1:3" ht="39" thickBot="1">
      <c r="A6" s="26">
        <v>5</v>
      </c>
      <c r="B6" s="32" t="s">
        <v>35</v>
      </c>
      <c r="C6" s="40">
        <v>147.28750000000002</v>
      </c>
    </row>
    <row r="7" spans="1:3" ht="26.25" thickBot="1">
      <c r="A7" s="26">
        <v>6</v>
      </c>
      <c r="B7" s="32" t="s">
        <v>36</v>
      </c>
      <c r="C7" s="40">
        <v>138.47499999999999</v>
      </c>
    </row>
    <row r="8" spans="1:3" ht="26.25" thickBot="1">
      <c r="A8" s="26">
        <v>7</v>
      </c>
      <c r="B8" s="32" t="s">
        <v>37</v>
      </c>
      <c r="C8" s="40">
        <v>154.68525641025641</v>
      </c>
    </row>
    <row r="9" spans="1:3" ht="26.25" thickBot="1">
      <c r="A9" s="26">
        <v>8</v>
      </c>
      <c r="B9" s="32" t="s">
        <v>38</v>
      </c>
      <c r="C9" s="40">
        <v>149.95742574257426</v>
      </c>
    </row>
    <row r="10" spans="1:3" ht="39" thickBot="1">
      <c r="A10" s="26">
        <v>9</v>
      </c>
      <c r="B10" s="32" t="s">
        <v>39</v>
      </c>
      <c r="C10" s="40">
        <v>142.71250000000001</v>
      </c>
    </row>
    <row r="11" spans="1:3" ht="39" thickBot="1">
      <c r="A11" s="26">
        <v>10</v>
      </c>
      <c r="B11" s="32" t="s">
        <v>40</v>
      </c>
      <c r="C11" s="40">
        <v>141.00684931506851</v>
      </c>
    </row>
    <row r="12" spans="1:3" ht="39" thickBot="1">
      <c r="A12" s="26">
        <v>11</v>
      </c>
      <c r="B12" s="32" t="s">
        <v>41</v>
      </c>
      <c r="C12" s="40">
        <v>142.18526119402983</v>
      </c>
    </row>
    <row r="13" spans="1:3" ht="26.25" thickBot="1">
      <c r="A13" s="26">
        <v>12</v>
      </c>
      <c r="B13" s="32" t="s">
        <v>47</v>
      </c>
      <c r="C13" s="40">
        <v>147.07499999999999</v>
      </c>
    </row>
    <row r="14" spans="1:3" ht="39" thickBot="1">
      <c r="A14" s="26">
        <v>13</v>
      </c>
      <c r="B14" s="32" t="s">
        <v>42</v>
      </c>
      <c r="C14" s="40">
        <v>150.17500000000001</v>
      </c>
    </row>
    <row r="15" spans="1:3" ht="15.75" thickBot="1">
      <c r="A15" s="26">
        <v>14</v>
      </c>
      <c r="B15" s="32" t="s">
        <v>64</v>
      </c>
      <c r="C15" s="40">
        <v>148.00000000000003</v>
      </c>
    </row>
    <row r="16" spans="1:3" ht="15.75" thickBot="1">
      <c r="A16" s="26">
        <v>15</v>
      </c>
      <c r="B16" s="32" t="s">
        <v>34</v>
      </c>
      <c r="C16" s="40">
        <v>149.92500000000001</v>
      </c>
    </row>
    <row r="17" spans="1:4" ht="15.75" thickBot="1">
      <c r="A17" s="26">
        <v>16</v>
      </c>
      <c r="B17" s="32" t="s">
        <v>48</v>
      </c>
      <c r="C17" s="40">
        <v>157.41249999999999</v>
      </c>
    </row>
    <row r="18" spans="1:4" ht="15.75" thickBot="1">
      <c r="A18" s="26">
        <v>17</v>
      </c>
      <c r="B18" s="32" t="s">
        <v>49</v>
      </c>
      <c r="C18" s="40">
        <v>154.13749999999999</v>
      </c>
    </row>
    <row r="19" spans="1:4" ht="15.75" thickBot="1">
      <c r="A19" s="26">
        <v>18</v>
      </c>
      <c r="B19" s="32" t="s">
        <v>50</v>
      </c>
      <c r="C19" s="40">
        <v>135.32499999999999</v>
      </c>
    </row>
    <row r="20" spans="1:4" ht="15.75" thickBot="1">
      <c r="A20" s="26">
        <v>19</v>
      </c>
      <c r="B20" s="32" t="s">
        <v>51</v>
      </c>
      <c r="C20" s="40">
        <v>153.82499999999999</v>
      </c>
    </row>
    <row r="21" spans="1:4" ht="15.75" thickBot="1">
      <c r="A21" s="26">
        <v>20</v>
      </c>
      <c r="B21" s="32" t="s">
        <v>52</v>
      </c>
      <c r="C21" s="40">
        <v>141.98750000000001</v>
      </c>
    </row>
    <row r="22" spans="1:4" ht="15.75" thickBot="1">
      <c r="A22" s="26">
        <v>21</v>
      </c>
      <c r="B22" s="32" t="s">
        <v>53</v>
      </c>
      <c r="C22" s="40">
        <v>143.28749999999999</v>
      </c>
    </row>
    <row r="23" spans="1:4" ht="15.75" thickBot="1">
      <c r="A23" s="26">
        <v>22</v>
      </c>
      <c r="B23" s="32" t="s">
        <v>54</v>
      </c>
      <c r="C23" s="40">
        <v>150.13749999999999</v>
      </c>
    </row>
    <row r="24" spans="1:4" ht="39" thickBot="1">
      <c r="A24" s="26">
        <v>23</v>
      </c>
      <c r="B24" s="32" t="s">
        <v>55</v>
      </c>
      <c r="C24" s="40">
        <v>128.96250000000003</v>
      </c>
    </row>
    <row r="25" spans="1:4" ht="26.25" thickBot="1">
      <c r="A25" s="26">
        <v>24</v>
      </c>
      <c r="B25" s="32" t="s">
        <v>56</v>
      </c>
      <c r="C25" s="40">
        <v>151.10000000000002</v>
      </c>
    </row>
    <row r="27" spans="1:4">
      <c r="A27" s="24" t="s">
        <v>0</v>
      </c>
      <c r="B27" s="24" t="s">
        <v>1</v>
      </c>
      <c r="C27" s="24" t="s">
        <v>6</v>
      </c>
      <c r="D27" s="131" t="s">
        <v>161</v>
      </c>
    </row>
    <row r="28" spans="1:4" ht="15.75" thickBot="1">
      <c r="A28" s="26">
        <v>16</v>
      </c>
      <c r="B28" s="33" t="s">
        <v>48</v>
      </c>
      <c r="C28" s="40">
        <v>157.41249999999999</v>
      </c>
      <c r="D28" s="25">
        <v>1</v>
      </c>
    </row>
    <row r="29" spans="1:4" ht="26.25" thickBot="1">
      <c r="A29" s="26">
        <v>7</v>
      </c>
      <c r="B29" s="32" t="s">
        <v>37</v>
      </c>
      <c r="C29" s="40">
        <v>154.68525641025641</v>
      </c>
      <c r="D29" s="25">
        <v>2</v>
      </c>
    </row>
    <row r="30" spans="1:4" ht="15.75" thickBot="1">
      <c r="A30" s="26">
        <v>17</v>
      </c>
      <c r="B30" s="32" t="s">
        <v>49</v>
      </c>
      <c r="C30" s="40">
        <v>154.13749999999999</v>
      </c>
      <c r="D30" s="25">
        <v>3</v>
      </c>
    </row>
    <row r="31" spans="1:4" ht="15.75" thickBot="1">
      <c r="A31" s="26">
        <v>19</v>
      </c>
      <c r="B31" s="32" t="s">
        <v>51</v>
      </c>
      <c r="C31" s="40">
        <v>153.82499999999999</v>
      </c>
      <c r="D31" s="25">
        <v>4</v>
      </c>
    </row>
    <row r="32" spans="1:4" ht="26.25" thickBot="1">
      <c r="A32" s="26">
        <v>24</v>
      </c>
      <c r="B32" s="32" t="s">
        <v>56</v>
      </c>
      <c r="C32" s="40">
        <v>151.10000000000002</v>
      </c>
      <c r="D32" s="25">
        <v>5</v>
      </c>
    </row>
    <row r="33" spans="1:4" ht="39" thickBot="1">
      <c r="A33" s="26">
        <v>13</v>
      </c>
      <c r="B33" s="32" t="s">
        <v>42</v>
      </c>
      <c r="C33" s="40">
        <v>150.17500000000001</v>
      </c>
      <c r="D33" s="25">
        <v>6</v>
      </c>
    </row>
    <row r="34" spans="1:4" ht="15.75" thickBot="1">
      <c r="A34" s="26">
        <v>22</v>
      </c>
      <c r="B34" s="32" t="s">
        <v>54</v>
      </c>
      <c r="C34" s="40">
        <v>150.13749999999999</v>
      </c>
      <c r="D34" s="25">
        <v>7</v>
      </c>
    </row>
    <row r="35" spans="1:4" ht="26.25" thickBot="1">
      <c r="A35" s="26">
        <v>8</v>
      </c>
      <c r="B35" s="32" t="s">
        <v>38</v>
      </c>
      <c r="C35" s="40">
        <v>149.95742574257426</v>
      </c>
      <c r="D35" s="25">
        <v>8</v>
      </c>
    </row>
    <row r="36" spans="1:4" ht="15.75" thickBot="1">
      <c r="A36" s="26">
        <v>15</v>
      </c>
      <c r="B36" s="32" t="s">
        <v>34</v>
      </c>
      <c r="C36" s="40">
        <v>149.92500000000001</v>
      </c>
      <c r="D36" s="25">
        <v>9</v>
      </c>
    </row>
    <row r="37" spans="1:4" ht="26.25" thickBot="1">
      <c r="A37" s="26">
        <v>2</v>
      </c>
      <c r="B37" s="32" t="s">
        <v>44</v>
      </c>
      <c r="C37" s="40">
        <v>149.42500000000001</v>
      </c>
      <c r="D37" s="25">
        <v>10</v>
      </c>
    </row>
    <row r="38" spans="1:4" ht="26.25" thickBot="1">
      <c r="A38" s="26">
        <v>1</v>
      </c>
      <c r="B38" s="32" t="s">
        <v>43</v>
      </c>
      <c r="C38" s="40">
        <v>148.91355140186914</v>
      </c>
      <c r="D38" s="25">
        <v>11</v>
      </c>
    </row>
    <row r="39" spans="1:4" ht="15.75" thickBot="1">
      <c r="A39" s="26">
        <v>14</v>
      </c>
      <c r="B39" s="32" t="s">
        <v>64</v>
      </c>
      <c r="C39" s="40">
        <v>148.00000000000003</v>
      </c>
      <c r="D39" s="25">
        <v>12</v>
      </c>
    </row>
    <row r="40" spans="1:4" ht="39" thickBot="1">
      <c r="A40" s="26">
        <v>5</v>
      </c>
      <c r="B40" s="32" t="s">
        <v>35</v>
      </c>
      <c r="C40" s="40">
        <v>147.28750000000002</v>
      </c>
      <c r="D40" s="25">
        <v>13</v>
      </c>
    </row>
    <row r="41" spans="1:4" ht="26.25" thickBot="1">
      <c r="A41" s="26">
        <v>12</v>
      </c>
      <c r="B41" s="32" t="s">
        <v>47</v>
      </c>
      <c r="C41" s="40">
        <v>147.07499999999999</v>
      </c>
      <c r="D41" s="25">
        <v>14</v>
      </c>
    </row>
    <row r="42" spans="1:4" ht="26.25" thickBot="1">
      <c r="A42" s="26">
        <v>4</v>
      </c>
      <c r="B42" s="32" t="s">
        <v>46</v>
      </c>
      <c r="C42" s="40">
        <v>145.80989583333334</v>
      </c>
      <c r="D42" s="25">
        <v>15</v>
      </c>
    </row>
    <row r="43" spans="1:4" ht="26.25" thickBot="1">
      <c r="A43" s="26">
        <v>3</v>
      </c>
      <c r="B43" s="32" t="s">
        <v>45</v>
      </c>
      <c r="C43" s="40">
        <v>145.1431818181818</v>
      </c>
      <c r="D43" s="25">
        <v>16</v>
      </c>
    </row>
    <row r="44" spans="1:4" ht="15.75" thickBot="1">
      <c r="A44" s="26">
        <v>21</v>
      </c>
      <c r="B44" s="32" t="s">
        <v>53</v>
      </c>
      <c r="C44" s="40">
        <v>143.28749999999999</v>
      </c>
      <c r="D44" s="25">
        <v>17</v>
      </c>
    </row>
    <row r="45" spans="1:4" ht="39" thickBot="1">
      <c r="A45" s="26">
        <v>9</v>
      </c>
      <c r="B45" s="32" t="s">
        <v>39</v>
      </c>
      <c r="C45" s="40">
        <v>142.71250000000001</v>
      </c>
      <c r="D45" s="25">
        <v>18</v>
      </c>
    </row>
    <row r="46" spans="1:4" ht="39" thickBot="1">
      <c r="A46" s="26">
        <v>11</v>
      </c>
      <c r="B46" s="32" t="s">
        <v>41</v>
      </c>
      <c r="C46" s="40">
        <v>142.18526119402983</v>
      </c>
      <c r="D46" s="25">
        <v>19</v>
      </c>
    </row>
    <row r="47" spans="1:4" ht="15.75" thickBot="1">
      <c r="A47" s="26">
        <v>20</v>
      </c>
      <c r="B47" s="32" t="s">
        <v>52</v>
      </c>
      <c r="C47" s="40">
        <v>141.98750000000001</v>
      </c>
      <c r="D47" s="25">
        <v>20</v>
      </c>
    </row>
    <row r="48" spans="1:4" ht="39" thickBot="1">
      <c r="A48" s="26">
        <v>10</v>
      </c>
      <c r="B48" s="32" t="s">
        <v>40</v>
      </c>
      <c r="C48" s="40">
        <v>141.00684931506851</v>
      </c>
      <c r="D48" s="25">
        <v>21</v>
      </c>
    </row>
    <row r="49" spans="1:4" ht="26.25" thickBot="1">
      <c r="A49" s="26">
        <v>6</v>
      </c>
      <c r="B49" s="32" t="s">
        <v>36</v>
      </c>
      <c r="C49" s="40">
        <v>138.47499999999999</v>
      </c>
      <c r="D49" s="25">
        <v>22</v>
      </c>
    </row>
    <row r="50" spans="1:4" ht="15.75" thickBot="1">
      <c r="A50" s="26">
        <v>18</v>
      </c>
      <c r="B50" s="32" t="s">
        <v>50</v>
      </c>
      <c r="C50" s="40">
        <v>135.32499999999999</v>
      </c>
      <c r="D50" s="25">
        <v>23</v>
      </c>
    </row>
    <row r="51" spans="1:4" ht="39" thickBot="1">
      <c r="A51" s="26">
        <v>23</v>
      </c>
      <c r="B51" s="32" t="s">
        <v>55</v>
      </c>
      <c r="C51" s="40">
        <v>128.96250000000003</v>
      </c>
      <c r="D51" s="25">
        <v>24</v>
      </c>
    </row>
  </sheetData>
  <sortState ref="A28:C51">
    <sortCondition descending="1" ref="C28:C5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5"/>
  <sheetViews>
    <sheetView topLeftCell="A16" workbookViewId="0">
      <selection activeCell="E25" sqref="E25"/>
    </sheetView>
  </sheetViews>
  <sheetFormatPr defaultRowHeight="15"/>
  <cols>
    <col min="2" max="2" width="65.140625" customWidth="1"/>
    <col min="3" max="3" width="58.42578125" customWidth="1"/>
    <col min="4" max="4" width="40.42578125" customWidth="1"/>
    <col min="5" max="5" width="46.7109375" customWidth="1"/>
  </cols>
  <sheetData>
    <row r="1" spans="1:6" ht="18.75">
      <c r="A1" s="30" t="s">
        <v>0</v>
      </c>
      <c r="B1" s="31" t="s">
        <v>1</v>
      </c>
      <c r="C1" s="31" t="s">
        <v>26</v>
      </c>
      <c r="D1" s="31" t="s">
        <v>27</v>
      </c>
      <c r="E1" s="31" t="s">
        <v>28</v>
      </c>
      <c r="F1" s="29"/>
    </row>
    <row r="2" spans="1:6" ht="26.25" thickBot="1">
      <c r="A2" s="9">
        <v>1</v>
      </c>
      <c r="B2" s="33" t="s">
        <v>101</v>
      </c>
      <c r="C2" s="25" t="s">
        <v>74</v>
      </c>
      <c r="D2" s="25" t="s">
        <v>75</v>
      </c>
      <c r="E2" s="25" t="s">
        <v>76</v>
      </c>
      <c r="F2" s="29"/>
    </row>
    <row r="3" spans="1:6" ht="26.25" thickBot="1">
      <c r="A3" s="9">
        <v>2</v>
      </c>
      <c r="B3" s="32" t="s">
        <v>102</v>
      </c>
      <c r="C3" s="25" t="s">
        <v>77</v>
      </c>
      <c r="D3" s="25" t="s">
        <v>78</v>
      </c>
      <c r="E3" s="25" t="s">
        <v>79</v>
      </c>
      <c r="F3" s="29"/>
    </row>
    <row r="4" spans="1:6" ht="26.25" thickBot="1">
      <c r="A4" s="9">
        <v>3</v>
      </c>
      <c r="B4" s="32" t="s">
        <v>103</v>
      </c>
      <c r="C4" s="25" t="s">
        <v>80</v>
      </c>
      <c r="D4" s="25" t="s">
        <v>81</v>
      </c>
      <c r="E4" s="28" t="s">
        <v>82</v>
      </c>
      <c r="F4" s="29"/>
    </row>
    <row r="5" spans="1:6" ht="26.25" thickBot="1">
      <c r="A5" s="9">
        <v>4</v>
      </c>
      <c r="B5" s="32" t="s">
        <v>104</v>
      </c>
      <c r="C5" s="25" t="s">
        <v>83</v>
      </c>
      <c r="D5" s="25" t="s">
        <v>84</v>
      </c>
      <c r="E5" s="25" t="s">
        <v>85</v>
      </c>
      <c r="F5" s="29"/>
    </row>
    <row r="6" spans="1:6" ht="26.25" thickBot="1">
      <c r="A6" s="9">
        <v>5</v>
      </c>
      <c r="B6" s="32" t="s">
        <v>105</v>
      </c>
      <c r="C6" s="25" t="s">
        <v>86</v>
      </c>
      <c r="D6" s="25" t="s">
        <v>87</v>
      </c>
      <c r="E6" s="25" t="s">
        <v>88</v>
      </c>
      <c r="F6" s="29"/>
    </row>
    <row r="7" spans="1:6" ht="26.25" thickBot="1">
      <c r="A7" s="9">
        <v>6</v>
      </c>
      <c r="B7" s="32" t="s">
        <v>106</v>
      </c>
      <c r="C7" s="25" t="s">
        <v>89</v>
      </c>
      <c r="D7" s="25" t="s">
        <v>90</v>
      </c>
      <c r="E7" s="25" t="s">
        <v>91</v>
      </c>
      <c r="F7" s="29"/>
    </row>
    <row r="8" spans="1:6" ht="26.25" thickBot="1">
      <c r="A8" s="9">
        <v>7</v>
      </c>
      <c r="B8" s="32" t="s">
        <v>107</v>
      </c>
      <c r="C8" s="25" t="s">
        <v>92</v>
      </c>
      <c r="D8" s="25" t="s">
        <v>94</v>
      </c>
      <c r="E8" s="25" t="s">
        <v>93</v>
      </c>
      <c r="F8" s="29"/>
    </row>
    <row r="9" spans="1:6" ht="26.25" thickBot="1">
      <c r="A9" s="9">
        <v>8</v>
      </c>
      <c r="B9" s="32" t="s">
        <v>108</v>
      </c>
      <c r="C9" s="25" t="s">
        <v>95</v>
      </c>
      <c r="D9" s="25" t="s">
        <v>96</v>
      </c>
      <c r="E9" s="25" t="s">
        <v>97</v>
      </c>
      <c r="F9" s="29"/>
    </row>
    <row r="10" spans="1:6" ht="26.25" thickBot="1">
      <c r="A10" s="9">
        <v>9</v>
      </c>
      <c r="B10" s="32" t="s">
        <v>109</v>
      </c>
      <c r="C10" s="25" t="s">
        <v>98</v>
      </c>
      <c r="D10" s="25" t="s">
        <v>99</v>
      </c>
      <c r="E10" s="25" t="s">
        <v>100</v>
      </c>
      <c r="F10" s="29"/>
    </row>
    <row r="11" spans="1:6" ht="39" thickBot="1">
      <c r="A11" s="9">
        <v>10</v>
      </c>
      <c r="B11" s="32" t="s">
        <v>110</v>
      </c>
      <c r="C11" s="25" t="s">
        <v>111</v>
      </c>
      <c r="D11" s="25" t="s">
        <v>112</v>
      </c>
      <c r="E11" s="25" t="s">
        <v>113</v>
      </c>
      <c r="F11" s="29"/>
    </row>
    <row r="12" spans="1:6" ht="39" thickBot="1">
      <c r="A12" s="9">
        <v>11</v>
      </c>
      <c r="B12" s="32" t="s">
        <v>117</v>
      </c>
      <c r="C12" s="25" t="s">
        <v>114</v>
      </c>
      <c r="D12" s="25" t="s">
        <v>115</v>
      </c>
      <c r="E12" s="25" t="s">
        <v>116</v>
      </c>
      <c r="F12" s="29"/>
    </row>
    <row r="13" spans="1:6" ht="26.25" thickBot="1">
      <c r="A13" s="9">
        <v>12</v>
      </c>
      <c r="B13" s="32" t="s">
        <v>118</v>
      </c>
      <c r="C13" s="25" t="s">
        <v>119</v>
      </c>
      <c r="D13" s="25" t="s">
        <v>120</v>
      </c>
      <c r="E13" s="25" t="s">
        <v>121</v>
      </c>
      <c r="F13" s="29"/>
    </row>
    <row r="14" spans="1:6" ht="39" thickBot="1">
      <c r="A14" s="9">
        <v>13</v>
      </c>
      <c r="B14" s="32" t="s">
        <v>123</v>
      </c>
      <c r="C14" s="25" t="s">
        <v>122</v>
      </c>
      <c r="D14" s="25" t="s">
        <v>124</v>
      </c>
      <c r="E14" s="25" t="s">
        <v>125</v>
      </c>
      <c r="F14" s="29"/>
    </row>
    <row r="15" spans="1:6" ht="39" thickBot="1">
      <c r="A15" s="9">
        <v>14</v>
      </c>
      <c r="B15" s="32" t="s">
        <v>128</v>
      </c>
      <c r="C15" s="107" t="s">
        <v>127</v>
      </c>
      <c r="D15" s="77" t="s">
        <v>126</v>
      </c>
      <c r="E15" s="77" t="s">
        <v>65</v>
      </c>
      <c r="F15" s="29"/>
    </row>
    <row r="16" spans="1:6" ht="51.75" thickBot="1">
      <c r="A16" s="9">
        <v>15</v>
      </c>
      <c r="B16" s="32" t="s">
        <v>129</v>
      </c>
      <c r="C16" s="25" t="s">
        <v>130</v>
      </c>
      <c r="D16" s="25" t="s">
        <v>131</v>
      </c>
      <c r="E16" s="25" t="s">
        <v>132</v>
      </c>
      <c r="F16" s="29"/>
    </row>
    <row r="17" spans="1:6" ht="26.25" thickBot="1">
      <c r="A17" s="9">
        <v>16</v>
      </c>
      <c r="B17" s="32" t="s">
        <v>151</v>
      </c>
      <c r="C17" s="25" t="s">
        <v>133</v>
      </c>
      <c r="D17" s="25" t="s">
        <v>134</v>
      </c>
      <c r="E17" s="25" t="s">
        <v>135</v>
      </c>
      <c r="F17" s="29"/>
    </row>
    <row r="18" spans="1:6" ht="39" thickBot="1">
      <c r="A18" s="9">
        <v>17</v>
      </c>
      <c r="B18" s="32" t="s">
        <v>72</v>
      </c>
      <c r="C18" s="25" t="s">
        <v>69</v>
      </c>
      <c r="D18" s="25" t="s">
        <v>70</v>
      </c>
      <c r="E18" s="25" t="s">
        <v>71</v>
      </c>
      <c r="F18" s="29"/>
    </row>
    <row r="19" spans="1:6" ht="39" thickBot="1">
      <c r="A19" s="9">
        <v>18</v>
      </c>
      <c r="B19" s="32" t="s">
        <v>136</v>
      </c>
      <c r="C19" s="25" t="s">
        <v>139</v>
      </c>
      <c r="D19" s="25" t="s">
        <v>137</v>
      </c>
      <c r="E19" s="25" t="s">
        <v>138</v>
      </c>
      <c r="F19" s="29"/>
    </row>
    <row r="20" spans="1:6" ht="26.25" thickBot="1">
      <c r="A20" s="9">
        <v>19</v>
      </c>
      <c r="B20" s="32" t="s">
        <v>142</v>
      </c>
      <c r="C20" s="25" t="s">
        <v>143</v>
      </c>
      <c r="D20" s="25" t="s">
        <v>140</v>
      </c>
      <c r="E20" s="25" t="s">
        <v>141</v>
      </c>
      <c r="F20" s="29"/>
    </row>
    <row r="21" spans="1:6" ht="26.25" thickBot="1">
      <c r="A21" s="69">
        <v>20</v>
      </c>
      <c r="B21" s="32" t="s">
        <v>145</v>
      </c>
      <c r="C21" s="25" t="s">
        <v>144</v>
      </c>
      <c r="D21" s="25" t="s">
        <v>146</v>
      </c>
      <c r="E21" s="25" t="s">
        <v>147</v>
      </c>
      <c r="F21" s="29"/>
    </row>
    <row r="22" spans="1:6" ht="39" thickBot="1">
      <c r="A22" s="69">
        <v>21</v>
      </c>
      <c r="B22" s="32" t="s">
        <v>152</v>
      </c>
      <c r="C22" s="25" t="s">
        <v>148</v>
      </c>
      <c r="D22" s="25" t="s">
        <v>149</v>
      </c>
      <c r="E22" s="25" t="s">
        <v>150</v>
      </c>
      <c r="F22" s="29"/>
    </row>
    <row r="23" spans="1:6" ht="26.25" thickBot="1">
      <c r="A23" s="69">
        <v>22</v>
      </c>
      <c r="B23" s="32" t="s">
        <v>157</v>
      </c>
      <c r="C23" s="25" t="s">
        <v>158</v>
      </c>
      <c r="D23" s="25" t="s">
        <v>159</v>
      </c>
      <c r="E23" s="25" t="s">
        <v>160</v>
      </c>
      <c r="F23" s="29"/>
    </row>
    <row r="24" spans="1:6" ht="51.75" thickBot="1">
      <c r="A24" s="69">
        <v>23</v>
      </c>
      <c r="B24" s="32" t="s">
        <v>153</v>
      </c>
      <c r="C24" s="28" t="s">
        <v>156</v>
      </c>
      <c r="D24" s="25" t="s">
        <v>154</v>
      </c>
      <c r="E24" s="25" t="s">
        <v>155</v>
      </c>
      <c r="F24" s="29"/>
    </row>
    <row r="25" spans="1:6" ht="26.25" thickBot="1">
      <c r="A25" s="69">
        <v>24</v>
      </c>
      <c r="B25" s="32" t="s">
        <v>73</v>
      </c>
      <c r="C25" s="107" t="s">
        <v>66</v>
      </c>
      <c r="D25" s="108" t="s">
        <v>67</v>
      </c>
      <c r="E25" s="28" t="s">
        <v>68</v>
      </c>
      <c r="F25" s="29"/>
    </row>
  </sheetData>
  <hyperlinks>
    <hyperlink ref="E15" r:id="rId1"/>
    <hyperlink ref="D25" r:id="rId2" display="http://obuosash.sport48.ru/"/>
    <hyperlink ref="D15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Организатор-оператор</vt:lpstr>
      <vt:lpstr>Анкеты ОО</vt:lpstr>
      <vt:lpstr>Сводная таблица</vt:lpstr>
      <vt:lpstr>Рейтинг</vt:lpstr>
      <vt:lpstr>Данные 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2017-09-18T12:24:55Z</dcterms:modified>
</cp:coreProperties>
</file>